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855" activeTab="4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dio'!$2:$3</definedName>
    <definedName name="_xlnm.Print_Area" localSheetId="0">'bilanca'!$A$1:$G$25</definedName>
    <definedName name="_xlnm.Print_Area" localSheetId="4">'posebni dio'!$A$1:$E$306</definedName>
    <definedName name="_xlnm.Print_Area" localSheetId="1">'prihodi'!$A$1:$H$43</definedName>
    <definedName name="_xlnm.Print_Area" localSheetId="3">'račun financiranja'!$A$1:$H$21</definedName>
    <definedName name="_xlnm.Print_Area" localSheetId="2">'rashodi-opći dio'!$A$1:$H$90</definedName>
  </definedNames>
  <calcPr fullCalcOnLoad="1"/>
</workbook>
</file>

<file path=xl/sharedStrings.xml><?xml version="1.0" encoding="utf-8"?>
<sst xmlns="http://schemas.openxmlformats.org/spreadsheetml/2006/main" count="540" uniqueCount="273">
  <si>
    <t>Dodatna ulaganja na građevinskim objektima</t>
  </si>
  <si>
    <t>Uređaji, strojevi i oprema za ostale namjene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</si>
  <si>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</si>
  <si>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</si>
  <si>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</si>
  <si>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</si>
  <si>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</si>
  <si>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</si>
  <si>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</si>
  <si>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</si>
  <si>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</si>
  <si>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</si>
  <si>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</si>
  <si>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 xml:space="preserve">Kamate za primljene zajmove </t>
  </si>
  <si>
    <t>3422</t>
  </si>
  <si>
    <t>Financijski rashodi</t>
  </si>
  <si>
    <t>3632</t>
  </si>
  <si>
    <t>Tekuće donacije u novcu</t>
  </si>
  <si>
    <t>Rashodi za nabavu neproizvedene imovine</t>
  </si>
  <si>
    <t>Rashodi za nabavu proizvedene dugotrajne imovine</t>
  </si>
  <si>
    <t>Građevinski objekti</t>
  </si>
  <si>
    <t>4212</t>
  </si>
  <si>
    <t xml:space="preserve">Poslovni objekti </t>
  </si>
  <si>
    <t>4214</t>
  </si>
  <si>
    <t>Ostali građevinski objekti</t>
  </si>
  <si>
    <t>4221</t>
  </si>
  <si>
    <t>Uredska oprema i namještaj</t>
  </si>
  <si>
    <t>4222</t>
  </si>
  <si>
    <t>Komunikacijska oprema</t>
  </si>
  <si>
    <t>Postrojenja i oprema</t>
  </si>
  <si>
    <t>4227</t>
  </si>
  <si>
    <t>Prijevozna sredstva</t>
  </si>
  <si>
    <t>Prijevozna sredstva u cestovnom prometu</t>
  </si>
  <si>
    <t>4231</t>
  </si>
  <si>
    <t>Rashodi za dodatna ulaganja na nefinancijskoj imovini</t>
  </si>
  <si>
    <t>4511</t>
  </si>
  <si>
    <t>PRIMICI OD FINANCIJSKE IMOVINE I ZADUŽIVANJA</t>
  </si>
  <si>
    <t>IZDACI ZA FINANCIJSKU IMOVINU I OTPLATE ZAJMOVA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</si>
  <si>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</si>
  <si>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</si>
  <si>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</si>
  <si>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</si>
  <si>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</si>
  <si>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 xml:space="preserve">Prihodi od zateznih kamata </t>
  </si>
  <si>
    <t>B. RAČUN FINANCIRANJA</t>
  </si>
  <si>
    <t>Ostali prihodi od financijske imovine</t>
  </si>
  <si>
    <t>Prihodi od nefinancijske imovine</t>
  </si>
  <si>
    <t>Prihodi od zakupa i iznajmljivanja imovine</t>
  </si>
  <si>
    <t>Ostali prihodi od nefinancijske imovine</t>
  </si>
  <si>
    <t>Prihodi po posebnim propisima</t>
  </si>
  <si>
    <t>Naknada za zaštitu voda</t>
  </si>
  <si>
    <t>Naknada za korištenje voda</t>
  </si>
  <si>
    <t>Ostali nespomenuti prihodi</t>
  </si>
  <si>
    <t>Donacije od pravnih i fizičkih osoba izvan opće države</t>
  </si>
  <si>
    <t>Tekuće donacije</t>
  </si>
  <si>
    <t>Kapitalne donacije</t>
  </si>
  <si>
    <t>PRIHODI OD PRODAJE NEFINANCIJSKE IMOVINE</t>
  </si>
  <si>
    <t>Zemljište</t>
  </si>
  <si>
    <t>Prihodi od prodaje građevinskih objekata</t>
  </si>
  <si>
    <t>Stambeni objekti</t>
  </si>
  <si>
    <t>Prihodi od prodaje proizvedene dugotrajne imovine</t>
  </si>
  <si>
    <t>RASHODI POSLOVANJA</t>
  </si>
  <si>
    <t>Rashodi za zaposlene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</si>
  <si>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</si>
  <si>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</si>
  <si>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</si>
  <si>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</si>
  <si>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</si>
  <si>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</si>
  <si>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</si>
  <si>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</si>
  <si>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</si>
  <si>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Materijal i sirovine</t>
  </si>
  <si>
    <t>Energija</t>
  </si>
  <si>
    <t>Usluge telefona, pošte i prijevoza</t>
  </si>
  <si>
    <t>Usluge promidžbe i informiranja</t>
  </si>
  <si>
    <t>Komunalne usluge</t>
  </si>
  <si>
    <t>Zakupnine i najamnine</t>
  </si>
  <si>
    <t>Ostale usluge</t>
  </si>
  <si>
    <t>3423</t>
  </si>
  <si>
    <t>Ostali nespomenuti rashodi poslovanja</t>
  </si>
  <si>
    <t>Premije i osiguranja</t>
  </si>
  <si>
    <t>Reprezentacija</t>
  </si>
  <si>
    <t>Tuzemne</t>
  </si>
  <si>
    <t>Inozenmne</t>
  </si>
  <si>
    <t>Ostali rashodi</t>
  </si>
  <si>
    <t>Kazne, penali i naknade štete</t>
  </si>
  <si>
    <t>Naknade šteta pravnim i fizičkim osobama</t>
  </si>
  <si>
    <t>Kapitalne pomoći</t>
  </si>
  <si>
    <t>RASHODI ZA NABAVU NEFINANCIJSKE IMOVINE</t>
  </si>
  <si>
    <t>Materijalna imovina - prirodna bogatstva</t>
  </si>
  <si>
    <t>Primici od zaduživanja</t>
  </si>
  <si>
    <t>Izdaci za otplatu glavnice primljenih zajmova</t>
  </si>
  <si>
    <t>NETO FINANCIRANJE</t>
  </si>
  <si>
    <t>Ostali financijski rashodi</t>
  </si>
  <si>
    <t>Bankarske usluge i usluge platnog prometa</t>
  </si>
  <si>
    <t>Zatezne kamate</t>
  </si>
  <si>
    <t>A1000</t>
  </si>
  <si>
    <t xml:space="preserve">ADMINISTRACIJA I UPRAVLJANJE  </t>
  </si>
  <si>
    <t>K2000</t>
  </si>
  <si>
    <t>OPREMANJE</t>
  </si>
  <si>
    <t>K2001</t>
  </si>
  <si>
    <t>INFORMATIZACIJA</t>
  </si>
  <si>
    <t>K2002</t>
  </si>
  <si>
    <t>A1001</t>
  </si>
  <si>
    <t>ZAJMOVI OD TUZEMNIH BANAKA I OSTALIH FINANCIJSKIH INSTITUCIJA U JAVNOM SEKTORU</t>
  </si>
  <si>
    <t>ZAJMOVI OD TUZEMNIH BANAKA I OSTALIH FINANCIJSKIH INSTITUCIJA IZVAN JAVNOG SEKTORA</t>
  </si>
  <si>
    <t>A1002</t>
  </si>
  <si>
    <t>K2003</t>
  </si>
  <si>
    <t>POSLOVNE ZGRADE</t>
  </si>
  <si>
    <t>SERVISIRANJE VANJSKOG DUGA</t>
  </si>
  <si>
    <t>A1004</t>
  </si>
  <si>
    <t>ZAJMOVI OD INOZEMNIH BANAKA I OSTALIH FINANCIJSKIH INSTITUCIJA IZVAN JAVNOG SEKTORA</t>
  </si>
  <si>
    <t>K2004</t>
  </si>
  <si>
    <t>I. OPĆI DIO</t>
  </si>
  <si>
    <t>II. POSEBNI DIO</t>
  </si>
  <si>
    <t>HRVATSKE VODE</t>
  </si>
  <si>
    <t>TEKUĆE TEHNIČKO I GOSP. ODRŽAVANJE VODOTOKOVA I VODNIH GRAĐEVINA</t>
  </si>
  <si>
    <t>A1006</t>
  </si>
  <si>
    <t>A1007</t>
  </si>
  <si>
    <t>A1008</t>
  </si>
  <si>
    <t>A1009</t>
  </si>
  <si>
    <t>A1010</t>
  </si>
  <si>
    <t>A1011</t>
  </si>
  <si>
    <t>K2005</t>
  </si>
  <si>
    <t>K2006</t>
  </si>
  <si>
    <t>K2007</t>
  </si>
  <si>
    <t>K2010</t>
  </si>
  <si>
    <t>K2011</t>
  </si>
  <si>
    <t>ULAGANJA U MATERIJALNU I NEMATER. IMOVINU (IMOV. PRAVNI POSL. , OSNOVNA SREDSTVA I DR.)</t>
  </si>
  <si>
    <t>Sitni inventar i autogume</t>
  </si>
  <si>
    <t>Kapitalne pomoći trgovačkim društvima</t>
  </si>
  <si>
    <t>Ostali nespomenuti troškovi</t>
  </si>
  <si>
    <t>Naknada štete fizičkim i pravnim osobama</t>
  </si>
  <si>
    <t>Usluge telefona,pošte i prijevoza</t>
  </si>
  <si>
    <t>Usluge tekućeg  i investicijskog održavanja</t>
  </si>
  <si>
    <t>Usluge tekućeg i investicijskog održavanja</t>
  </si>
  <si>
    <t>A1012</t>
  </si>
  <si>
    <t>PROGRAM INVESTICIJSKIH AKTIVNOSTI</t>
  </si>
  <si>
    <t>SERVISIRANJE UNUTARNJEG DUGA I DANI ZAJMOVI</t>
  </si>
  <si>
    <t>ADMINISTRATIVNO UPRAVLJANJE I OPREMANJE</t>
  </si>
  <si>
    <t>PRIHODI POSLOVANJA I PRIHODI OD PRODAJE NEFINANCIJSKE IMOVINE</t>
  </si>
  <si>
    <t>RASHODI POSLOVANJA I RASHODI ZA NABAVU NEFINANCIJSKE IMOVINE</t>
  </si>
  <si>
    <t>Naknade za rad predstavničkih i izvršnih tijela, povjerenstva i sl.</t>
  </si>
  <si>
    <t>A1003</t>
  </si>
  <si>
    <t xml:space="preserve">Naknada za uređenje voda </t>
  </si>
  <si>
    <t>Vodni doprinos</t>
  </si>
  <si>
    <t>Ulaganja u računalne programe</t>
  </si>
  <si>
    <t>Nematerijalna proizvedena imovina</t>
  </si>
  <si>
    <t>Državni proračun</t>
  </si>
  <si>
    <t>Lokalna uprava</t>
  </si>
  <si>
    <t>K2013</t>
  </si>
  <si>
    <t>Medicinska i laboratorijska oprema</t>
  </si>
  <si>
    <t>OSTALI IZVANREDNI IZDACI</t>
  </si>
  <si>
    <t>PRIJEVOZNA SREDSTVA</t>
  </si>
  <si>
    <t>01</t>
  </si>
  <si>
    <t>Naknada štete pravnim i fizičkim osobama</t>
  </si>
  <si>
    <t>Kapitalne pomoći od međunarodnih organizacija</t>
  </si>
  <si>
    <t>Financijski  rashodi</t>
  </si>
  <si>
    <t>Rashodi za nabavu nefinancijske imovine</t>
  </si>
  <si>
    <t xml:space="preserve">Prijevozna sredstva </t>
  </si>
  <si>
    <t>IZDACI ZA FINANCIJSKU IMOVINU I OTPLATU ZAJMOVA</t>
  </si>
  <si>
    <t>Kazne, penali i naknade šteta</t>
  </si>
  <si>
    <t>Mterijalni rashodi</t>
  </si>
  <si>
    <t>Pomoći dane u inozemstvo i unutar opće države</t>
  </si>
  <si>
    <t>Rashodi za ulaganja na građevinskim objektima</t>
  </si>
  <si>
    <t xml:space="preserve">Kapitalne pomoći </t>
  </si>
  <si>
    <t>Prijevozna sredstva  u cestovnom prometu</t>
  </si>
  <si>
    <t>Prihodi od prodaje prijevoznih sredstava</t>
  </si>
  <si>
    <t>Primljeni zajmovi od drugih razina vlasti</t>
  </si>
  <si>
    <t>Otplata glavnice primljenih zajmova od drugih razina vlasti</t>
  </si>
  <si>
    <t>Plaće za za prekovremeni rad</t>
  </si>
  <si>
    <t>NERETVA-TREBIŠNICA</t>
  </si>
  <si>
    <t xml:space="preserve">Doprinosi za obvezno zdravstveno osiguranje </t>
  </si>
  <si>
    <t>Doprinosi za obvezno osiguranje u slučaju nezaposlenosti</t>
  </si>
  <si>
    <t>Plaće (Bruto)</t>
  </si>
  <si>
    <t>Pristojbe i naknade</t>
  </si>
  <si>
    <t xml:space="preserve">Ostali rashodi </t>
  </si>
  <si>
    <t xml:space="preserve">Kamate za primljene kredite i zajmove  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</si>
  <si>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</si>
  <si>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</si>
  <si>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Izdaci za otplatu glavnice primljenih kredita i zajmova</t>
  </si>
  <si>
    <t>Otplata glavnice primljenih kredita od kreditnih  institucija u javnom sektoru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</si>
  <si>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</si>
  <si>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</si>
  <si>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 xml:space="preserve">Otplata glavnice primljenih kredita od inozemnih kreditnih institucija </t>
  </si>
  <si>
    <t>Kapitalne pomoći unutar općeg proračuna</t>
  </si>
  <si>
    <t>Pomoći unutar općeg proračuna</t>
  </si>
  <si>
    <t>Prihodi od kamata na dane zajmove tuzemnim trgovačkim  društvima i obrtnicima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</si>
  <si>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</si>
  <si>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</si>
  <si>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državnog proračuna</t>
  </si>
  <si>
    <t>Otplata glavnice primljenih kredita od kreditnih institucija u javnom sektoru</t>
  </si>
  <si>
    <t>Otplata glavnice primljenih kredita i zajmova  od kreditnih  i ostalih financijskih institucija izvan javnog sektora</t>
  </si>
  <si>
    <t>Otplata glavnice primljenih zajmova od državnog proračuna</t>
  </si>
  <si>
    <t>Otplata glavnice primljenih kredita  od tuzemnih kreditnih  institucija izvan javnog sektora</t>
  </si>
  <si>
    <t xml:space="preserve">Kamate za primljene kredite i zajmove </t>
  </si>
  <si>
    <t>Kamate za primljene kredite i zajmove od kreditnih  i ostalih financijskih institucija u javnom sektoru</t>
  </si>
  <si>
    <t xml:space="preserve">Pomoći unutar općeg proračuna </t>
  </si>
  <si>
    <t xml:space="preserve">Tekuće pomoći unutar oćeg  proračuna </t>
  </si>
  <si>
    <t xml:space="preserve">Doprinosi za obvezno osiguranje u slučaju nezaposlenosti </t>
  </si>
  <si>
    <t>K2054</t>
  </si>
  <si>
    <t>Pomoći iz inozemstva (darovnice) i od subjekata unutar općeg proračuna</t>
  </si>
  <si>
    <t>Pomoći od međunarodnih organizacija te institucija i tijela EU</t>
  </si>
  <si>
    <t>Prihodi od upravnih i administrativnih pristojbi, pristojbi po posebnim propisima i naknada</t>
  </si>
  <si>
    <t>Prihodi vodnog gospodarstva</t>
  </si>
  <si>
    <t>Prihodi  od prodaje proizvoda i robe te pruženih usluga i prihodi od donacija</t>
  </si>
  <si>
    <t>Agencija za plovne puteve (DP)</t>
  </si>
  <si>
    <t>PROJEKTI EIB/CEB VODNOKOMUNALNE INFRASTRUKTURE</t>
  </si>
  <si>
    <t>K2060</t>
  </si>
  <si>
    <t>Otplata glanice primljenih zajmova od državnog proračuna</t>
  </si>
  <si>
    <t>A1013</t>
  </si>
  <si>
    <t>ZAJMOVI OD DRUGIH RAZINA VLASTI</t>
  </si>
  <si>
    <t>Kamate za primljene kredite i zajmove</t>
  </si>
  <si>
    <t>Kamate za primljene zajmove od drugih razina vlasti</t>
  </si>
  <si>
    <t>IPA PROJEKTI I PROJEKTI IZ EU FONDOVA</t>
  </si>
  <si>
    <t>Prijevozna sredstva u pomorskom i riječnom prometu</t>
  </si>
  <si>
    <t>Pomoći dane u inozemstvo i unutar općeg proračuna</t>
  </si>
  <si>
    <t>Tekuće pomoći unutar općeg proračuna-Osječko baranjska županija</t>
  </si>
  <si>
    <t>Ugovorne kazne i ostale naknade štete</t>
  </si>
  <si>
    <t>Premije osiguranja</t>
  </si>
  <si>
    <t>Usluge pošte, telefona i prijevoza</t>
  </si>
  <si>
    <t>Tekuće pomoći unutar općeg proračuna</t>
  </si>
  <si>
    <t>Službena, radna i zaštitna odjeća i obuća</t>
  </si>
  <si>
    <t>-</t>
  </si>
  <si>
    <t xml:space="preserve">REDOVNO ODRŽAVANJE I OBNAVLJANJE VODOTOKA, VODNIH GRAĐEVINA I VODNOG DOBRA </t>
  </si>
  <si>
    <t xml:space="preserve">ULAGANJA U OBNOVU I RAZVITAK VODOOPSKRBE </t>
  </si>
  <si>
    <t xml:space="preserve">OBNAVLJANJE MELIORACIJSKIH GRAĐEVINA ZA ODVODNJU I NAVODNJAVANJE </t>
  </si>
  <si>
    <t xml:space="preserve">TEHNIČKI POSLOVI OD OPĆEG INTERESA ZA UPRAVLJANJE VODAMA </t>
  </si>
  <si>
    <t xml:space="preserve">HITNE INTERVENCIJE U PODRUČJU VODNOG GOSPODARSTVA </t>
  </si>
  <si>
    <t xml:space="preserve">VODNOGOSPODARSKI LABORATORIJ </t>
  </si>
  <si>
    <t xml:space="preserve">IZDACI ZA SREĐIVANJE VLASNIŠTVA NA VODNOM DOBRU </t>
  </si>
  <si>
    <t>KAPITALNI RASHODI I TRANSFERI U PODRUČJU ZAŠTITE OD ŠTETNOG DJELOVANJA VODA I NAVODNJAVANJA</t>
  </si>
  <si>
    <t>ULAGANJA U OBJEKTE ZAŠTITE VODA I MORA OD ZAGAĐIVANJA</t>
  </si>
  <si>
    <t>EKO PROJEKT JADRAN - UČEŠĆE U POVLAČENJU ZAJMA</t>
  </si>
  <si>
    <t xml:space="preserve">PROJEKTI  NAVODNJAVANJA </t>
  </si>
  <si>
    <t>Županija osječko baranjska</t>
  </si>
  <si>
    <t>BROJČANA OZNAKA I NAZIV</t>
  </si>
  <si>
    <t>INDEKS</t>
  </si>
  <si>
    <t>5=4/2*100</t>
  </si>
  <si>
    <t>7=4/3*100</t>
  </si>
  <si>
    <t>6=4/3*100</t>
  </si>
  <si>
    <t>Primljeni krediti i zajmovi od kreditnih i ostalih financijskih institucija u javnom sektoru</t>
  </si>
  <si>
    <t>Primljeni krediti od tuzemnih kreditnih institucija u javnom sektoru</t>
  </si>
  <si>
    <t xml:space="preserve">Kapitalne pomoći kreditnim i ostalim financijskim institucijama te trgovačkim društvima u javnom sektoru </t>
  </si>
  <si>
    <t>IZDACI ZA OBRAČUN I NAPLATU NAKNADA (Obračun 
i naplata vodnih naknada)</t>
  </si>
  <si>
    <t>Rashodi za nabavu neproizvedene dugotrajne imovine</t>
  </si>
  <si>
    <t>Materijalna imovina-prirodna bogatsva</t>
  </si>
  <si>
    <t>IZVORNI PLAN 2015.</t>
  </si>
  <si>
    <t xml:space="preserve">Kapitalne pomoći kreditnim i ostalim financijskim institucijama te trgovačkim društvima izvan javnog sektora </t>
  </si>
  <si>
    <t>Pomoći proračunu iz drugih proračuna</t>
  </si>
  <si>
    <t>Tekuće pomoći proračunu iz drugih proračuna</t>
  </si>
  <si>
    <t>Kapitalne pomoći proračunu iz drugih proračuna</t>
  </si>
  <si>
    <t>Zdravstvene i veterinarske usluge</t>
  </si>
  <si>
    <t>Članarine i norme</t>
  </si>
  <si>
    <t>Kamate za zajmove od drugih razina vlasti-dr. proračun</t>
  </si>
  <si>
    <t>Pomoći dane u  inozemstvo i unutar općeg proračuna</t>
  </si>
  <si>
    <t>Otplata glavnice primljenih kredita  i zajmova od kreditnih i ostalih financijskih  institucija u javnom sektoru</t>
  </si>
  <si>
    <t>Otplata glavnice primljenih kredita i zajmova od kreditnih  i ostalih financijskih institucija u javnom sektoru</t>
  </si>
  <si>
    <t>Kapitalne pomoći kreditnim i ostalim financijskim institucijama te trgovačkim društvima u javnom sektoru</t>
  </si>
  <si>
    <t>1</t>
  </si>
  <si>
    <t>4=3/2*100</t>
  </si>
  <si>
    <t>IZVRŠENJE
1.-6.2014.</t>
  </si>
  <si>
    <t>IZVRŠENJE
1.-6.20145</t>
  </si>
  <si>
    <t>UKUPNI PRIHODI</t>
  </si>
  <si>
    <t>UKUPNI RASHODI</t>
  </si>
  <si>
    <t>RAZLIKA - VIŠAK / MANJAK</t>
  </si>
  <si>
    <t xml:space="preserve">A. RAČUN PRIHODA I RASHODA </t>
  </si>
  <si>
    <t>PROMJENE U STANJU DEPOZITA</t>
  </si>
  <si>
    <t>VIŠAK / MANJAK + NETO FINANCIRANJE</t>
  </si>
  <si>
    <t>IZVRŠENJE
1.-6.2015.</t>
  </si>
  <si>
    <t>IZVORNI PLAN
2015.</t>
  </si>
  <si>
    <t>IZVRŠENJE FINANCIJSKOG PLANA
HRVATSKIH VODA 
U PRVOM POLUGODIŠTU 2015. GODINE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</si>
</sst>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6"/>
      <color indexed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.85"/>
      <name val="Times New Roman"/>
      <family val="1"/>
    </font>
    <font>
      <sz val="10"/>
      <name val="Geneva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MS Sans Serif"/>
      <family val="2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Times New Roman"/>
      <family val="1"/>
    </font>
    <font>
      <sz val="9"/>
      <color indexed="9"/>
      <name val="Arial"/>
      <family val="2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Times New Roman"/>
      <family val="1"/>
    </font>
    <font>
      <sz val="9"/>
      <color theme="0"/>
      <name val="Arial"/>
      <family val="2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20" borderId="1" applyNumberFormat="0" applyFont="0" applyAlignment="0" applyProtection="0"/>
    <xf numFmtId="0" fontId="55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6" fillId="28" borderId="2" applyNumberFormat="0" applyAlignment="0" applyProtection="0"/>
    <xf numFmtId="0" fontId="57" fillId="28" borderId="3" applyNumberFormat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9" fontId="1" fillId="0" borderId="0" applyFont="0" applyFill="0" applyBorder="0" applyAlignment="0" applyProtection="0"/>
    <xf numFmtId="0" fontId="6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65" fillId="31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2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61">
    <xf numFmtId="0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 quotePrefix="1">
      <alignment horizontal="left"/>
      <protection/>
    </xf>
    <xf numFmtId="0" fontId="18" fillId="0" borderId="0" xfId="0" applyNumberFormat="1" applyFont="1" applyFill="1" applyBorder="1" applyAlignment="1" applyProtection="1" quotePrefix="1">
      <alignment horizontal="left"/>
      <protection/>
    </xf>
    <xf numFmtId="3" fontId="18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 quotePrefix="1">
      <alignment horizontal="left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3" fontId="23" fillId="0" borderId="11" xfId="52" applyNumberFormat="1" applyFont="1" applyFill="1" applyBorder="1" applyAlignment="1">
      <alignment horizontal="center" vertical="center" wrapText="1"/>
      <protection/>
    </xf>
    <xf numFmtId="4" fontId="23" fillId="0" borderId="11" xfId="53" applyNumberFormat="1" applyFont="1" applyFill="1" applyBorder="1" applyAlignment="1">
      <alignment horizontal="right" vertical="center" wrapText="1"/>
      <protection/>
    </xf>
    <xf numFmtId="3" fontId="28" fillId="0" borderId="11" xfId="52" applyNumberFormat="1" applyFont="1" applyFill="1" applyBorder="1" applyAlignment="1">
      <alignment horizontal="center" vertical="center" wrapText="1"/>
      <protection/>
    </xf>
    <xf numFmtId="4" fontId="28" fillId="0" borderId="11" xfId="53" applyNumberFormat="1" applyFont="1" applyFill="1" applyBorder="1" applyAlignment="1">
      <alignment horizontal="center" vertical="center" wrapText="1"/>
      <protection/>
    </xf>
    <xf numFmtId="3" fontId="23" fillId="0" borderId="10" xfId="52" applyNumberFormat="1" applyFont="1" applyFill="1" applyBorder="1" applyAlignment="1">
      <alignment horizontal="center" vertical="center" wrapText="1"/>
      <protection/>
    </xf>
    <xf numFmtId="3" fontId="28" fillId="0" borderId="10" xfId="52" applyNumberFormat="1" applyFont="1" applyFill="1" applyBorder="1" applyAlignment="1">
      <alignment horizontal="center" vertical="center" wrapText="1"/>
      <protection/>
    </xf>
    <xf numFmtId="4" fontId="23" fillId="0" borderId="10" xfId="53" applyNumberFormat="1" applyFont="1" applyFill="1" applyBorder="1" applyAlignment="1">
      <alignment horizontal="right" vertical="center" wrapText="1"/>
      <protection/>
    </xf>
    <xf numFmtId="4" fontId="28" fillId="0" borderId="10" xfId="53" applyNumberFormat="1" applyFont="1" applyFill="1" applyBorder="1" applyAlignment="1">
      <alignment horizontal="right" vertical="center"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3" fontId="2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0" fontId="3" fillId="0" borderId="12" xfId="0" applyNumberFormat="1" applyFont="1" applyFill="1" applyBorder="1" applyAlignment="1" applyProtection="1" quotePrefix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 quotePrefix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3" fontId="3" fillId="0" borderId="0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left" vertical="top"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0" fontId="1" fillId="0" borderId="0" xfId="0" applyFont="1" applyFill="1" applyBorder="1" applyAlignment="1" quotePrefix="1">
      <alignment horizontal="left"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0" fontId="6" fillId="0" borderId="0" xfId="0" applyNumberFormat="1" applyFont="1" applyFill="1" applyBorder="1" applyAlignment="1" applyProtection="1" quotePrefix="1">
      <alignment horizontal="left"/>
      <protection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4" fontId="4" fillId="0" borderId="0" xfId="0" applyNumberFormat="1" applyFont="1" applyFill="1" applyBorder="1" applyAlignment="1" applyProtection="1">
      <alignment wrapText="1"/>
      <protection/>
    </xf>
    <xf numFmtId="4" fontId="3" fillId="0" borderId="0" xfId="0" applyNumberFormat="1" applyFont="1" applyFill="1" applyBorder="1" applyAlignment="1" applyProtection="1">
      <alignment wrapText="1"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quotePrefix="1">
      <alignment horizontal="left"/>
    </xf>
    <xf numFmtId="3" fontId="2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 quotePrefix="1">
      <alignment horizontal="left" vertical="top"/>
    </xf>
    <xf numFmtId="0" fontId="4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 wrapText="1"/>
      <protection/>
    </xf>
    <xf numFmtId="4" fontId="22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3" fontId="70" fillId="0" borderId="0" xfId="0" applyNumberFormat="1" applyFont="1" applyFill="1" applyBorder="1" applyAlignment="1" applyProtection="1">
      <alignment horizontal="right" wrapText="1"/>
      <protection/>
    </xf>
    <xf numFmtId="3" fontId="70" fillId="0" borderId="0" xfId="0" applyNumberFormat="1" applyFont="1" applyFill="1" applyBorder="1" applyAlignment="1" applyProtection="1">
      <alignment horizontal="right"/>
      <protection/>
    </xf>
    <xf numFmtId="2" fontId="70" fillId="0" borderId="0" xfId="0" applyNumberFormat="1" applyFont="1" applyFill="1" applyBorder="1" applyAlignment="1" applyProtection="1">
      <alignment horizontal="right"/>
      <protection/>
    </xf>
    <xf numFmtId="0" fontId="71" fillId="0" borderId="0" xfId="0" applyNumberFormat="1" applyFont="1" applyFill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Fill="1" applyBorder="1" applyAlignment="1" applyProtection="1">
      <alignment horizontal="right" wrapText="1"/>
      <protection/>
    </xf>
    <xf numFmtId="3" fontId="4" fillId="0" borderId="0" xfId="0" applyNumberFormat="1" applyFont="1" applyFill="1" applyBorder="1" applyAlignment="1" applyProtection="1">
      <alignment horizontal="right" wrapText="1"/>
      <protection/>
    </xf>
    <xf numFmtId="3" fontId="22" fillId="0" borderId="0" xfId="0" applyNumberFormat="1" applyFont="1" applyFill="1" applyBorder="1" applyAlignment="1" applyProtection="1">
      <alignment horizontal="right" wrapText="1"/>
      <protection/>
    </xf>
    <xf numFmtId="3" fontId="23" fillId="0" borderId="0" xfId="0" applyNumberFormat="1" applyFont="1" applyFill="1" applyBorder="1" applyAlignment="1" applyProtection="1">
      <alignment horizontal="right" wrapText="1"/>
      <protection/>
    </xf>
    <xf numFmtId="2" fontId="3" fillId="0" borderId="12" xfId="0" applyNumberFormat="1" applyFont="1" applyFill="1" applyBorder="1" applyAlignment="1" applyProtection="1">
      <alignment horizontal="right" wrapText="1"/>
      <protection/>
    </xf>
    <xf numFmtId="2" fontId="3" fillId="0" borderId="0" xfId="0" applyNumberFormat="1" applyFont="1" applyFill="1" applyBorder="1" applyAlignment="1" applyProtection="1">
      <alignment horizontal="right" wrapText="1"/>
      <protection/>
    </xf>
    <xf numFmtId="2" fontId="70" fillId="0" borderId="0" xfId="0" applyNumberFormat="1" applyFont="1" applyFill="1" applyBorder="1" applyAlignment="1" applyProtection="1">
      <alignment horizontal="right" wrapText="1"/>
      <protection/>
    </xf>
    <xf numFmtId="2" fontId="4" fillId="0" borderId="0" xfId="0" applyNumberFormat="1" applyFont="1" applyFill="1" applyBorder="1" applyAlignment="1" applyProtection="1">
      <alignment horizontal="right" wrapText="1"/>
      <protection/>
    </xf>
    <xf numFmtId="4" fontId="23" fillId="0" borderId="11" xfId="53" applyNumberFormat="1" applyFont="1" applyFill="1" applyBorder="1" applyAlignment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>
      <alignment horizontal="right"/>
    </xf>
    <xf numFmtId="3" fontId="70" fillId="0" borderId="0" xfId="0" applyNumberFormat="1" applyFont="1" applyFill="1" applyBorder="1" applyAlignment="1">
      <alignment horizontal="right"/>
    </xf>
    <xf numFmtId="2" fontId="72" fillId="0" borderId="0" xfId="0" applyNumberFormat="1" applyFont="1" applyFill="1" applyBorder="1" applyAlignment="1" applyProtection="1">
      <alignment horizontal="right"/>
      <protection/>
    </xf>
    <xf numFmtId="3" fontId="73" fillId="0" borderId="0" xfId="0" applyNumberFormat="1" applyFont="1" applyFill="1" applyBorder="1" applyAlignment="1" applyProtection="1">
      <alignment horizontal="right"/>
      <protection/>
    </xf>
    <xf numFmtId="4" fontId="23" fillId="0" borderId="10" xfId="53" applyNumberFormat="1" applyFont="1" applyFill="1" applyBorder="1" applyAlignment="1">
      <alignment horizontal="center" vertical="center" wrapText="1"/>
      <protection/>
    </xf>
    <xf numFmtId="3" fontId="28" fillId="0" borderId="13" xfId="52" applyNumberFormat="1" applyFont="1" applyFill="1" applyBorder="1" applyAlignment="1">
      <alignment horizontal="center" vertical="center" wrapText="1"/>
      <protection/>
    </xf>
    <xf numFmtId="4" fontId="28" fillId="0" borderId="13" xfId="53" applyNumberFormat="1" applyFont="1" applyFill="1" applyBorder="1" applyAlignment="1">
      <alignment horizontal="right" vertical="center" wrapText="1"/>
      <protection/>
    </xf>
    <xf numFmtId="3" fontId="3" fillId="0" borderId="12" xfId="0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Fill="1" applyBorder="1" applyAlignment="1" applyProtection="1">
      <alignment horizontal="right"/>
      <protection/>
    </xf>
    <xf numFmtId="3" fontId="70" fillId="0" borderId="0" xfId="0" applyNumberFormat="1" applyFont="1" applyFill="1" applyBorder="1" applyAlignment="1" applyProtection="1">
      <alignment horizontal="right"/>
      <protection/>
    </xf>
    <xf numFmtId="4" fontId="3" fillId="0" borderId="12" xfId="0" applyNumberFormat="1" applyFont="1" applyFill="1" applyBorder="1" applyAlignment="1" applyProtection="1">
      <alignment/>
      <protection/>
    </xf>
    <xf numFmtId="4" fontId="70" fillId="0" borderId="0" xfId="0" applyNumberFormat="1" applyFont="1" applyFill="1" applyBorder="1" applyAlignment="1" applyProtection="1">
      <alignment/>
      <protection/>
    </xf>
    <xf numFmtId="4" fontId="72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72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right"/>
    </xf>
    <xf numFmtId="3" fontId="73" fillId="0" borderId="0" xfId="0" applyNumberFormat="1" applyFont="1" applyFill="1" applyBorder="1" applyAlignment="1" applyProtection="1">
      <alignment horizontal="right"/>
      <protection/>
    </xf>
    <xf numFmtId="3" fontId="70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3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 quotePrefix="1">
      <alignment horizontal="left" vertical="center" wrapText="1"/>
      <protection/>
    </xf>
    <xf numFmtId="0" fontId="25" fillId="0" borderId="14" xfId="0" applyNumberFormat="1" applyFont="1" applyFill="1" applyBorder="1" applyAlignment="1" applyProtection="1" quotePrefix="1">
      <alignment vertical="center" wrapText="1"/>
      <protection/>
    </xf>
    <xf numFmtId="0" fontId="25" fillId="0" borderId="11" xfId="51" applyFont="1" applyFill="1" applyBorder="1" applyAlignment="1">
      <alignment horizontal="left" vertical="center" wrapText="1"/>
      <protection/>
    </xf>
    <xf numFmtId="3" fontId="7" fillId="0" borderId="11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6" fillId="0" borderId="15" xfId="0" applyFont="1" applyFill="1" applyBorder="1" applyAlignment="1">
      <alignment horizontal="left"/>
    </xf>
    <xf numFmtId="0" fontId="17" fillId="0" borderId="0" xfId="0" applyFont="1" applyFill="1" applyAlignment="1" quotePrefix="1">
      <alignment horizontal="left"/>
    </xf>
    <xf numFmtId="0" fontId="18" fillId="0" borderId="0" xfId="0" applyFont="1" applyFill="1" applyAlignment="1" quotePrefix="1">
      <alignment horizontal="left"/>
    </xf>
    <xf numFmtId="0" fontId="16" fillId="0" borderId="0" xfId="0" applyFont="1" applyFill="1" applyAlignment="1" quotePrefix="1">
      <alignment horizontal="left"/>
    </xf>
    <xf numFmtId="0" fontId="16" fillId="0" borderId="15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left" wrapText="1"/>
    </xf>
    <xf numFmtId="0" fontId="2" fillId="0" borderId="12" xfId="0" applyFont="1" applyFill="1" applyBorder="1" applyAlignment="1">
      <alignment horizontal="left" vertical="top"/>
    </xf>
    <xf numFmtId="0" fontId="2" fillId="0" borderId="12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 wrapText="1"/>
    </xf>
    <xf numFmtId="0" fontId="1" fillId="0" borderId="0" xfId="0" applyFont="1" applyFill="1" applyBorder="1" applyAlignment="1" quotePrefix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 quotePrefix="1">
      <alignment horizontal="left" vertical="center"/>
    </xf>
    <xf numFmtId="0" fontId="9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left" vertical="center"/>
    </xf>
    <xf numFmtId="0" fontId="1" fillId="0" borderId="0" xfId="0" applyFont="1" applyFill="1" applyBorder="1" applyAlignment="1" quotePrefix="1">
      <alignment horizontal="left" vertical="center" wrapText="1"/>
    </xf>
    <xf numFmtId="0" fontId="5" fillId="0" borderId="0" xfId="0" applyFont="1" applyFill="1" applyBorder="1" applyAlignment="1" quotePrefix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 quotePrefix="1">
      <alignment horizontal="left" wrapText="1"/>
    </xf>
    <xf numFmtId="0" fontId="33" fillId="0" borderId="11" xfId="51" applyFont="1" applyFill="1" applyBorder="1" applyAlignment="1">
      <alignment horizontal="center" vertical="center"/>
      <protection/>
    </xf>
    <xf numFmtId="3" fontId="7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0" fontId="31" fillId="0" borderId="11" xfId="51" applyFont="1" applyFill="1" applyBorder="1" applyAlignment="1">
      <alignment horizontal="center" vertical="center"/>
      <protection/>
    </xf>
    <xf numFmtId="0" fontId="31" fillId="0" borderId="11" xfId="51" applyFont="1" applyFill="1" applyBorder="1" applyAlignment="1">
      <alignment vertical="center"/>
      <protection/>
    </xf>
    <xf numFmtId="0" fontId="25" fillId="0" borderId="11" xfId="51" applyFont="1" applyFill="1" applyBorder="1" applyAlignment="1" quotePrefix="1">
      <alignment horizontal="left" vertical="center" wrapText="1"/>
      <protection/>
    </xf>
    <xf numFmtId="0" fontId="7" fillId="0" borderId="14" xfId="0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 quotePrefix="1">
      <alignment horizontal="left" vertical="center"/>
    </xf>
    <xf numFmtId="0" fontId="10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72" fontId="10" fillId="0" borderId="0" xfId="0" applyNumberFormat="1" applyFont="1" applyFill="1" applyAlignment="1">
      <alignment horizontal="center" vertical="center" wrapText="1"/>
    </xf>
    <xf numFmtId="0" fontId="32" fillId="0" borderId="14" xfId="51" applyFont="1" applyFill="1" applyBorder="1" applyAlignment="1">
      <alignment horizontal="center" vertical="center"/>
      <protection/>
    </xf>
    <xf numFmtId="0" fontId="32" fillId="0" borderId="16" xfId="51" applyFont="1" applyFill="1" applyBorder="1" applyAlignment="1">
      <alignment horizontal="center" vertical="center"/>
      <protection/>
    </xf>
    <xf numFmtId="0" fontId="28" fillId="0" borderId="14" xfId="51" applyNumberFormat="1" applyFont="1" applyFill="1" applyBorder="1" applyAlignment="1">
      <alignment horizontal="center" vertical="center"/>
      <protection/>
    </xf>
    <xf numFmtId="0" fontId="28" fillId="0" borderId="16" xfId="51" applyNumberFormat="1" applyFont="1" applyFill="1" applyBorder="1" applyAlignment="1">
      <alignment horizontal="center" vertical="center"/>
      <protection/>
    </xf>
    <xf numFmtId="4" fontId="33" fillId="0" borderId="0" xfId="51" applyNumberFormat="1" applyFont="1" applyFill="1" applyBorder="1" applyAlignment="1">
      <alignment horizontal="center"/>
      <protection/>
    </xf>
    <xf numFmtId="0" fontId="10" fillId="0" borderId="13" xfId="0" applyNumberFormat="1" applyFont="1" applyFill="1" applyBorder="1" applyAlignment="1" applyProtection="1" quotePrefix="1">
      <alignment horizontal="left" wrapText="1"/>
      <protection/>
    </xf>
    <xf numFmtId="0" fontId="11" fillId="0" borderId="13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 quotePrefix="1">
      <alignment horizontal="center" vertical="center"/>
      <protection/>
    </xf>
    <xf numFmtId="0" fontId="29" fillId="0" borderId="13" xfId="0" applyFont="1" applyFill="1" applyBorder="1" applyAlignment="1" quotePrefix="1">
      <alignment horizontal="center" vertical="center" wrapText="1"/>
    </xf>
    <xf numFmtId="0" fontId="29" fillId="0" borderId="17" xfId="0" applyFont="1" applyFill="1" applyBorder="1" applyAlignment="1" quotePrefix="1">
      <alignment horizontal="center" vertical="center" wrapText="1"/>
    </xf>
    <xf numFmtId="0" fontId="29" fillId="0" borderId="10" xfId="0" applyFont="1" applyFill="1" applyBorder="1" applyAlignment="1" quotePrefix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172" fontId="29" fillId="0" borderId="10" xfId="0" applyNumberFormat="1" applyFont="1" applyFill="1" applyBorder="1" applyAlignment="1" quotePrefix="1">
      <alignment horizontal="center" vertical="center"/>
    </xf>
    <xf numFmtId="0" fontId="3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1Prihodi-rashodi2004" xfId="51"/>
    <cellStyle name="Obično_Polugodišnji-sabor" xfId="52"/>
    <cellStyle name="Obično_prihodi 2005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SheetLayoutView="100" workbookViewId="0" topLeftCell="A1">
      <selection activeCell="C280" sqref="C280"/>
    </sheetView>
  </sheetViews>
  <sheetFormatPr defaultColWidth="11.421875" defaultRowHeight="12.75"/>
  <cols>
    <col min="1" max="1" width="6.140625" style="3" customWidth="1"/>
    <col min="2" max="2" width="45.140625" style="3" customWidth="1"/>
    <col min="3" max="3" width="12.421875" style="0" bestFit="1" customWidth="1"/>
    <col min="4" max="5" width="14.28125" style="0" bestFit="1" customWidth="1"/>
    <col min="6" max="6" width="9.28125" style="0" customWidth="1"/>
    <col min="7" max="7" width="7.8515625" style="0" customWidth="1"/>
  </cols>
  <sheetData>
    <row r="1" spans="1:7" ht="57" customHeight="1">
      <c r="A1" s="234" t="s">
        <v>272</v>
      </c>
      <c r="B1" s="234"/>
      <c r="C1" s="234"/>
      <c r="D1" s="234"/>
      <c r="E1" s="234"/>
      <c r="F1" s="234"/>
      <c r="G1" s="234"/>
    </row>
    <row r="2" spans="1:8" s="12" customFormat="1" ht="24" customHeight="1">
      <c r="A2" s="239" t="s">
        <v>114</v>
      </c>
      <c r="B2" s="239"/>
      <c r="C2" s="239"/>
      <c r="D2" s="239"/>
      <c r="E2" s="239"/>
      <c r="F2" s="239"/>
      <c r="G2" s="239"/>
      <c r="H2" s="33"/>
    </row>
    <row r="3" spans="1:7" s="3" customFormat="1" ht="24" customHeight="1">
      <c r="A3" s="232" t="s">
        <v>267</v>
      </c>
      <c r="B3" s="232"/>
      <c r="C3" s="233"/>
      <c r="D3" s="233"/>
      <c r="E3" s="233"/>
      <c r="F3" s="233"/>
      <c r="G3" s="149"/>
    </row>
    <row r="4" spans="1:7" s="3" customFormat="1" ht="9" customHeight="1">
      <c r="A4" s="150"/>
      <c r="B4" s="150"/>
      <c r="C4" s="149"/>
      <c r="D4" s="149"/>
      <c r="E4" s="149"/>
      <c r="F4" s="149"/>
      <c r="G4" s="149"/>
    </row>
    <row r="5" spans="1:7" s="3" customFormat="1" ht="27.75" customHeight="1">
      <c r="A5" s="235" t="s">
        <v>237</v>
      </c>
      <c r="B5" s="236"/>
      <c r="C5" s="36" t="s">
        <v>262</v>
      </c>
      <c r="D5" s="36" t="s">
        <v>248</v>
      </c>
      <c r="E5" s="36" t="s">
        <v>270</v>
      </c>
      <c r="F5" s="126" t="s">
        <v>238</v>
      </c>
      <c r="G5" s="126" t="s">
        <v>238</v>
      </c>
    </row>
    <row r="6" spans="1:7" s="3" customFormat="1" ht="10.5" customHeight="1">
      <c r="A6" s="237">
        <v>1</v>
      </c>
      <c r="B6" s="238"/>
      <c r="C6" s="38">
        <v>2</v>
      </c>
      <c r="D6" s="38">
        <v>3</v>
      </c>
      <c r="E6" s="38">
        <v>4</v>
      </c>
      <c r="F6" s="39" t="s">
        <v>239</v>
      </c>
      <c r="G6" s="39" t="s">
        <v>241</v>
      </c>
    </row>
    <row r="7" spans="1:7" s="3" customFormat="1" ht="22.5" customHeight="1">
      <c r="A7" s="223">
        <v>6</v>
      </c>
      <c r="B7" s="156" t="s">
        <v>38</v>
      </c>
      <c r="C7" s="224">
        <f>prihodi!D5</f>
        <v>857489921</v>
      </c>
      <c r="D7" s="224">
        <f>prihodi!E5</f>
        <v>2625695000</v>
      </c>
      <c r="E7" s="224">
        <f>prihodi!F5</f>
        <v>1169496970</v>
      </c>
      <c r="F7" s="225">
        <f aca="true" t="shared" si="0" ref="F7:F13">E7/C7*100</f>
        <v>136.38608937072277</v>
      </c>
      <c r="G7" s="225">
        <f aca="true" t="shared" si="1" ref="G7:G13">E7/D7*100</f>
        <v>44.54047290336463</v>
      </c>
    </row>
    <row r="8" spans="1:7" s="3" customFormat="1" ht="31.5">
      <c r="A8" s="223">
        <v>7</v>
      </c>
      <c r="B8" s="156" t="s">
        <v>56</v>
      </c>
      <c r="C8" s="224">
        <f>prihodi!D37</f>
        <v>368791</v>
      </c>
      <c r="D8" s="224">
        <f>prihodi!E37</f>
        <v>100000</v>
      </c>
      <c r="E8" s="224">
        <f>prihodi!F37</f>
        <v>38613</v>
      </c>
      <c r="F8" s="225">
        <f t="shared" si="0"/>
        <v>10.4701578943087</v>
      </c>
      <c r="G8" s="225">
        <f t="shared" si="1"/>
        <v>38.613</v>
      </c>
    </row>
    <row r="9" spans="1:7" s="3" customFormat="1" ht="21" customHeight="1">
      <c r="A9" s="223"/>
      <c r="B9" s="156" t="s">
        <v>264</v>
      </c>
      <c r="C9" s="224">
        <f>SUM(C7:C8)</f>
        <v>857858712</v>
      </c>
      <c r="D9" s="224">
        <f>SUM(D7:D8)</f>
        <v>2625795000</v>
      </c>
      <c r="E9" s="224">
        <f>SUM(E7:E8)</f>
        <v>1169535583</v>
      </c>
      <c r="F9" s="225">
        <f t="shared" si="0"/>
        <v>136.3319584729006</v>
      </c>
      <c r="G9" s="225">
        <f t="shared" si="1"/>
        <v>44.54024716324009</v>
      </c>
    </row>
    <row r="10" spans="1:7" s="3" customFormat="1" ht="22.5" customHeight="1">
      <c r="A10" s="223">
        <v>3</v>
      </c>
      <c r="B10" s="156" t="s">
        <v>61</v>
      </c>
      <c r="C10" s="151">
        <f>'rashodi-opći dio'!D4</f>
        <v>611313010</v>
      </c>
      <c r="D10" s="151">
        <f>'rashodi-opći dio'!E4</f>
        <v>1798870000</v>
      </c>
      <c r="E10" s="151">
        <f>'rashodi-opći dio'!F4</f>
        <v>620496865</v>
      </c>
      <c r="F10" s="225">
        <f t="shared" si="0"/>
        <v>101.50231630110407</v>
      </c>
      <c r="G10" s="225">
        <f t="shared" si="1"/>
        <v>34.49370243541779</v>
      </c>
    </row>
    <row r="11" spans="1:7" s="3" customFormat="1" ht="31.5">
      <c r="A11" s="223">
        <v>4</v>
      </c>
      <c r="B11" s="156" t="s">
        <v>89</v>
      </c>
      <c r="C11" s="151">
        <f>'rashodi-opći dio'!D70</f>
        <v>239302464</v>
      </c>
      <c r="D11" s="151">
        <f>'rashodi-opći dio'!E70</f>
        <v>928925000</v>
      </c>
      <c r="E11" s="151">
        <f>'rashodi-opći dio'!F70</f>
        <v>370294651</v>
      </c>
      <c r="F11" s="225">
        <f t="shared" si="0"/>
        <v>154.73917184571906</v>
      </c>
      <c r="G11" s="225">
        <f t="shared" si="1"/>
        <v>39.862707000026916</v>
      </c>
    </row>
    <row r="12" spans="1:7" s="3" customFormat="1" ht="22.5" customHeight="1">
      <c r="A12" s="226"/>
      <c r="B12" s="156" t="s">
        <v>265</v>
      </c>
      <c r="C12" s="224">
        <f>SUM(C10:C11)</f>
        <v>850615474</v>
      </c>
      <c r="D12" s="224">
        <f>SUM(D10:D11)</f>
        <v>2727795000</v>
      </c>
      <c r="E12" s="224">
        <f>SUM(E10:E11)</f>
        <v>990791516</v>
      </c>
      <c r="F12" s="225">
        <f t="shared" si="0"/>
        <v>116.47936656275783</v>
      </c>
      <c r="G12" s="225">
        <f t="shared" si="1"/>
        <v>36.322066577583726</v>
      </c>
    </row>
    <row r="13" spans="1:7" s="3" customFormat="1" ht="22.5" customHeight="1">
      <c r="A13" s="227"/>
      <c r="B13" s="228" t="s">
        <v>266</v>
      </c>
      <c r="C13" s="151">
        <f>C7+C8-C10-C11</f>
        <v>7243238</v>
      </c>
      <c r="D13" s="151">
        <f>D7+D8-D10-D11</f>
        <v>-102000000</v>
      </c>
      <c r="E13" s="151">
        <f>E7+E8-E10-E11</f>
        <v>178744067</v>
      </c>
      <c r="F13" s="225">
        <f t="shared" si="0"/>
        <v>2467.737039705171</v>
      </c>
      <c r="G13" s="225">
        <f t="shared" si="1"/>
        <v>-175.23928137254902</v>
      </c>
    </row>
    <row r="14" spans="1:7" s="3" customFormat="1" ht="12" customHeight="1">
      <c r="A14" s="152"/>
      <c r="B14" s="152"/>
      <c r="C14" s="149"/>
      <c r="D14" s="149"/>
      <c r="E14" s="149"/>
      <c r="F14" s="149"/>
      <c r="G14" s="149"/>
    </row>
    <row r="15" spans="1:7" s="11" customFormat="1" ht="24" customHeight="1">
      <c r="A15" s="232" t="s">
        <v>44</v>
      </c>
      <c r="B15" s="232"/>
      <c r="C15" s="233"/>
      <c r="D15" s="233"/>
      <c r="E15" s="233"/>
      <c r="F15" s="233"/>
      <c r="G15" s="153"/>
    </row>
    <row r="16" spans="1:7" s="11" customFormat="1" ht="12" customHeight="1">
      <c r="A16" s="154"/>
      <c r="B16" s="152"/>
      <c r="C16" s="153"/>
      <c r="D16" s="153"/>
      <c r="E16" s="153"/>
      <c r="F16" s="153"/>
      <c r="G16" s="153"/>
    </row>
    <row r="17" spans="1:7" s="11" customFormat="1" ht="27.75" customHeight="1">
      <c r="A17" s="235" t="s">
        <v>237</v>
      </c>
      <c r="B17" s="236"/>
      <c r="C17" s="36" t="s">
        <v>262</v>
      </c>
      <c r="D17" s="36" t="s">
        <v>248</v>
      </c>
      <c r="E17" s="36" t="s">
        <v>263</v>
      </c>
      <c r="F17" s="37" t="s">
        <v>238</v>
      </c>
      <c r="G17" s="37" t="s">
        <v>238</v>
      </c>
    </row>
    <row r="18" spans="1:7" s="11" customFormat="1" ht="10.5" customHeight="1">
      <c r="A18" s="237">
        <v>1</v>
      </c>
      <c r="B18" s="238"/>
      <c r="C18" s="38">
        <v>2</v>
      </c>
      <c r="D18" s="38">
        <v>3</v>
      </c>
      <c r="E18" s="38">
        <v>4</v>
      </c>
      <c r="F18" s="39" t="s">
        <v>239</v>
      </c>
      <c r="G18" s="39" t="s">
        <v>240</v>
      </c>
    </row>
    <row r="19" spans="1:7" s="11" customFormat="1" ht="33" customHeight="1">
      <c r="A19" s="226">
        <v>8</v>
      </c>
      <c r="B19" s="156" t="s">
        <v>36</v>
      </c>
      <c r="C19" s="224">
        <f>'račun financiranja'!D5</f>
        <v>96099531</v>
      </c>
      <c r="D19" s="224">
        <f>'račun financiranja'!E5</f>
        <v>546500000</v>
      </c>
      <c r="E19" s="224">
        <f>'račun financiranja'!F5</f>
        <v>258857753</v>
      </c>
      <c r="F19" s="225">
        <f>E19/C19*100</f>
        <v>269.36422093464745</v>
      </c>
      <c r="G19" s="225">
        <f>E19/D19*100</f>
        <v>47.36646898444648</v>
      </c>
    </row>
    <row r="20" spans="1:7" s="11" customFormat="1" ht="33.75" customHeight="1">
      <c r="A20" s="226">
        <v>5</v>
      </c>
      <c r="B20" s="156" t="s">
        <v>37</v>
      </c>
      <c r="C20" s="224">
        <f>'račun financiranja'!D13</f>
        <v>96001681</v>
      </c>
      <c r="D20" s="224">
        <f>'račun financiranja'!E13</f>
        <v>444500000</v>
      </c>
      <c r="E20" s="224">
        <f>'račun financiranja'!F13</f>
        <v>362553959</v>
      </c>
      <c r="F20" s="225">
        <f>E20/C20*100</f>
        <v>377.653761083621</v>
      </c>
      <c r="G20" s="225">
        <f>E20/D20*100</f>
        <v>81.56444521934758</v>
      </c>
    </row>
    <row r="21" spans="1:7" s="11" customFormat="1" ht="21.75" customHeight="1">
      <c r="A21" s="229"/>
      <c r="B21" s="229" t="s">
        <v>268</v>
      </c>
      <c r="C21" s="230">
        <f>-(C19-C20+C13)</f>
        <v>-7341088</v>
      </c>
      <c r="D21" s="230">
        <f>-(D19-D20+D13)</f>
        <v>0</v>
      </c>
      <c r="E21" s="230">
        <f>-(E19-E20+E13)</f>
        <v>-75047861</v>
      </c>
      <c r="F21" s="225">
        <f>E21/C21*100</f>
        <v>1022.2988881212158</v>
      </c>
      <c r="G21" s="225" t="s">
        <v>224</v>
      </c>
    </row>
    <row r="22" spans="1:7" s="11" customFormat="1" ht="22.5" customHeight="1">
      <c r="A22" s="155"/>
      <c r="B22" s="155" t="s">
        <v>93</v>
      </c>
      <c r="C22" s="224">
        <f>C19-C20+C21</f>
        <v>-7243238</v>
      </c>
      <c r="D22" s="224">
        <f>D19-D20+D21</f>
        <v>102000000</v>
      </c>
      <c r="E22" s="224">
        <f>E19-E20+E21</f>
        <v>-178744067</v>
      </c>
      <c r="F22" s="225">
        <f>E22/C22*100</f>
        <v>2467.737039705171</v>
      </c>
      <c r="G22" s="225">
        <f>E22/D22*100</f>
        <v>-175.23928137254902</v>
      </c>
    </row>
    <row r="23" spans="1:7" s="11" customFormat="1" ht="21.75" customHeight="1">
      <c r="A23" s="231"/>
      <c r="B23" s="156"/>
      <c r="C23" s="157"/>
      <c r="D23" s="157"/>
      <c r="E23" s="157"/>
      <c r="F23" s="225"/>
      <c r="G23" s="225"/>
    </row>
    <row r="24" spans="1:7" s="11" customFormat="1" ht="38.25" customHeight="1">
      <c r="A24" s="155"/>
      <c r="B24" s="156" t="s">
        <v>269</v>
      </c>
      <c r="C24" s="224">
        <f>SUM(C13,C22)</f>
        <v>0</v>
      </c>
      <c r="D24" s="224">
        <f>SUM(D13,D22)</f>
        <v>0</v>
      </c>
      <c r="E24" s="224">
        <f>SUM(E13,E22)</f>
        <v>0</v>
      </c>
      <c r="F24" s="225" t="s">
        <v>224</v>
      </c>
      <c r="G24" s="225" t="s">
        <v>224</v>
      </c>
    </row>
    <row r="25" spans="1:7" s="11" customFormat="1" ht="18" customHeight="1">
      <c r="A25" s="158"/>
      <c r="B25" s="158"/>
      <c r="C25" s="153"/>
      <c r="D25" s="153"/>
      <c r="E25" s="153"/>
      <c r="F25" s="153"/>
      <c r="G25" s="153"/>
    </row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</sheetData>
  <sheetProtection/>
  <mergeCells count="8">
    <mergeCell ref="A15:F15"/>
    <mergeCell ref="A1:G1"/>
    <mergeCell ref="A5:B5"/>
    <mergeCell ref="A17:B17"/>
    <mergeCell ref="A18:B18"/>
    <mergeCell ref="A6:B6"/>
    <mergeCell ref="A2:G2"/>
    <mergeCell ref="A3:F3"/>
  </mergeCells>
  <printOptions horizontalCentered="1"/>
  <pageMargins left="0.1968503937007874" right="0.1968503937007874" top="0.4330708661417323" bottom="0.3937007874015748" header="0.31496062992125984" footer="0.31496062992125984"/>
  <pageSetup firstPageNumber="608" useFirstPageNumber="1"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5"/>
  <sheetViews>
    <sheetView view="pageBreakPreview" zoomScaleSheetLayoutView="100" zoomScalePageLayoutView="0" workbookViewId="0" topLeftCell="A1">
      <selection activeCell="C280" sqref="C280"/>
    </sheetView>
  </sheetViews>
  <sheetFormatPr defaultColWidth="11.421875" defaultRowHeight="12.75"/>
  <cols>
    <col min="1" max="1" width="4.00390625" style="51" bestFit="1" customWidth="1"/>
    <col min="2" max="2" width="5.28125" style="88" customWidth="1"/>
    <col min="3" max="3" width="46.57421875" style="0" customWidth="1"/>
    <col min="4" max="4" width="13.28125" style="0" customWidth="1"/>
    <col min="5" max="5" width="14.421875" style="0" customWidth="1"/>
    <col min="6" max="6" width="12.7109375" style="0" customWidth="1"/>
    <col min="7" max="8" width="8.00390625" style="0" customWidth="1"/>
  </cols>
  <sheetData>
    <row r="1" spans="1:8" s="3" customFormat="1" ht="28.5" customHeight="1">
      <c r="A1" s="242" t="s">
        <v>3</v>
      </c>
      <c r="B1" s="243"/>
      <c r="C1" s="243"/>
      <c r="D1" s="244"/>
      <c r="E1" s="244"/>
      <c r="F1" s="244"/>
      <c r="G1" s="244"/>
      <c r="H1"/>
    </row>
    <row r="2" spans="1:8" s="3" customFormat="1" ht="25.5" customHeight="1">
      <c r="A2" s="245" t="s">
        <v>141</v>
      </c>
      <c r="B2" s="246"/>
      <c r="C2" s="246"/>
      <c r="D2" s="247"/>
      <c r="E2" s="247"/>
      <c r="F2" s="247"/>
      <c r="G2" s="247"/>
      <c r="H2" s="12"/>
    </row>
    <row r="3" spans="1:8" s="3" customFormat="1" ht="27" customHeight="1">
      <c r="A3" s="248" t="s">
        <v>237</v>
      </c>
      <c r="B3" s="248"/>
      <c r="C3" s="248"/>
      <c r="D3" s="40" t="s">
        <v>262</v>
      </c>
      <c r="E3" s="40" t="s">
        <v>271</v>
      </c>
      <c r="F3" s="40" t="s">
        <v>270</v>
      </c>
      <c r="G3" s="42" t="s">
        <v>238</v>
      </c>
      <c r="H3" s="133" t="s">
        <v>238</v>
      </c>
    </row>
    <row r="4" spans="1:8" s="3" customFormat="1" ht="10.5" customHeight="1">
      <c r="A4" s="249">
        <v>1</v>
      </c>
      <c r="B4" s="249"/>
      <c r="C4" s="250"/>
      <c r="D4" s="134">
        <v>2</v>
      </c>
      <c r="E4" s="134">
        <v>3</v>
      </c>
      <c r="F4" s="134">
        <v>4</v>
      </c>
      <c r="G4" s="135" t="s">
        <v>239</v>
      </c>
      <c r="H4" s="135" t="s">
        <v>241</v>
      </c>
    </row>
    <row r="5" spans="1:8" s="3" customFormat="1" ht="22.5" customHeight="1">
      <c r="A5" s="53">
        <v>6</v>
      </c>
      <c r="B5" s="84"/>
      <c r="C5" s="54" t="s">
        <v>38</v>
      </c>
      <c r="D5" s="117">
        <f>D6+D15+D25+D33</f>
        <v>857489921</v>
      </c>
      <c r="E5" s="117">
        <f>E6+E15+E25+E33</f>
        <v>2625695000</v>
      </c>
      <c r="F5" s="117">
        <f>F6+F15+F25+F33</f>
        <v>1169496970</v>
      </c>
      <c r="G5" s="122">
        <f aca="true" t="shared" si="0" ref="G5:G42">F5/D5*100</f>
        <v>136.38608937072277</v>
      </c>
      <c r="H5" s="122">
        <f aca="true" t="shared" si="1" ref="H5:H40">F5/E5*100</f>
        <v>44.54047290336463</v>
      </c>
    </row>
    <row r="6" spans="1:8" s="3" customFormat="1" ht="25.5">
      <c r="A6" s="55">
        <v>63</v>
      </c>
      <c r="B6" s="60"/>
      <c r="C6" s="56" t="s">
        <v>202</v>
      </c>
      <c r="D6" s="118">
        <f>D7+D9</f>
        <v>60904471</v>
      </c>
      <c r="E6" s="118">
        <f>E7+E9</f>
        <v>587304812</v>
      </c>
      <c r="F6" s="118">
        <f>F7+F9</f>
        <v>143770756</v>
      </c>
      <c r="G6" s="123">
        <f t="shared" si="0"/>
        <v>236.05944463420428</v>
      </c>
      <c r="H6" s="123">
        <f t="shared" si="1"/>
        <v>24.47975107004572</v>
      </c>
    </row>
    <row r="7" spans="1:8" s="3" customFormat="1" ht="25.5">
      <c r="A7" s="55">
        <v>632</v>
      </c>
      <c r="B7" s="60"/>
      <c r="C7" s="46" t="s">
        <v>203</v>
      </c>
      <c r="D7" s="118">
        <f>D8</f>
        <v>1135811</v>
      </c>
      <c r="E7" s="118">
        <f>E8</f>
        <v>20000000</v>
      </c>
      <c r="F7" s="118">
        <f>F8</f>
        <v>6888275</v>
      </c>
      <c r="G7" s="123">
        <f t="shared" si="0"/>
        <v>606.4631351518871</v>
      </c>
      <c r="H7" s="123">
        <f t="shared" si="1"/>
        <v>34.441375</v>
      </c>
    </row>
    <row r="8" spans="1:8" s="25" customFormat="1" ht="12.75">
      <c r="A8" s="58"/>
      <c r="B8" s="58">
        <v>6322</v>
      </c>
      <c r="C8" s="59" t="s">
        <v>157</v>
      </c>
      <c r="D8" s="119">
        <v>1135811</v>
      </c>
      <c r="E8" s="113">
        <v>20000000</v>
      </c>
      <c r="F8" s="119">
        <v>6888275</v>
      </c>
      <c r="G8" s="125">
        <f t="shared" si="0"/>
        <v>606.4631351518871</v>
      </c>
      <c r="H8" s="124">
        <f t="shared" si="1"/>
        <v>34.441375</v>
      </c>
    </row>
    <row r="9" spans="1:8" s="3" customFormat="1" ht="12" customHeight="1">
      <c r="A9" s="57">
        <v>633</v>
      </c>
      <c r="B9" s="60"/>
      <c r="C9" s="46" t="s">
        <v>250</v>
      </c>
      <c r="D9" s="118">
        <f>D10+D12</f>
        <v>59768660</v>
      </c>
      <c r="E9" s="118">
        <f>E10+E12</f>
        <v>567304812</v>
      </c>
      <c r="F9" s="118">
        <f>F10+F12</f>
        <v>136882481</v>
      </c>
      <c r="G9" s="123">
        <f t="shared" si="0"/>
        <v>229.02049502197306</v>
      </c>
      <c r="H9" s="123">
        <f t="shared" si="1"/>
        <v>24.12855983319246</v>
      </c>
    </row>
    <row r="10" spans="1:8" s="25" customFormat="1" ht="12.75" customHeight="1">
      <c r="A10" s="58"/>
      <c r="B10" s="58">
        <v>6331</v>
      </c>
      <c r="C10" s="58" t="s">
        <v>251</v>
      </c>
      <c r="D10" s="119">
        <f>D11</f>
        <v>19489</v>
      </c>
      <c r="E10" s="113">
        <f>E11</f>
        <v>14595313</v>
      </c>
      <c r="F10" s="119">
        <f>F11</f>
        <v>2673063</v>
      </c>
      <c r="G10" s="125" t="s">
        <v>224</v>
      </c>
      <c r="H10" s="124">
        <f t="shared" si="1"/>
        <v>18.31453015087789</v>
      </c>
    </row>
    <row r="11" spans="1:8" s="25" customFormat="1" ht="12.75">
      <c r="A11" s="58"/>
      <c r="B11" s="58"/>
      <c r="C11" s="58" t="s">
        <v>149</v>
      </c>
      <c r="D11" s="119">
        <v>19489</v>
      </c>
      <c r="E11" s="113">
        <v>14595313</v>
      </c>
      <c r="F11" s="119">
        <v>2673063</v>
      </c>
      <c r="G11" s="125" t="s">
        <v>224</v>
      </c>
      <c r="H11" s="124">
        <f t="shared" si="1"/>
        <v>18.31453015087789</v>
      </c>
    </row>
    <row r="12" spans="1:8" s="25" customFormat="1" ht="12.75">
      <c r="A12" s="58"/>
      <c r="B12" s="58">
        <v>6332</v>
      </c>
      <c r="C12" s="59" t="s">
        <v>252</v>
      </c>
      <c r="D12" s="119">
        <f>D13+D14</f>
        <v>59749171</v>
      </c>
      <c r="E12" s="113">
        <f>E13+E14</f>
        <v>552709499</v>
      </c>
      <c r="F12" s="119">
        <f>F13+F14</f>
        <v>134209418</v>
      </c>
      <c r="G12" s="125">
        <f t="shared" si="0"/>
        <v>224.62138930764414</v>
      </c>
      <c r="H12" s="124">
        <f t="shared" si="1"/>
        <v>24.282090002581988</v>
      </c>
    </row>
    <row r="13" spans="1:8" s="25" customFormat="1" ht="12.75">
      <c r="A13" s="58"/>
      <c r="B13" s="58"/>
      <c r="C13" s="58" t="s">
        <v>149</v>
      </c>
      <c r="D13" s="120">
        <v>59346151</v>
      </c>
      <c r="E13" s="113">
        <v>532486069</v>
      </c>
      <c r="F13" s="120">
        <v>133273233</v>
      </c>
      <c r="G13" s="125">
        <f t="shared" si="0"/>
        <v>224.56929515108737</v>
      </c>
      <c r="H13" s="124">
        <f t="shared" si="1"/>
        <v>25.028491966049916</v>
      </c>
    </row>
    <row r="14" spans="1:8" s="25" customFormat="1" ht="12.75">
      <c r="A14" s="58"/>
      <c r="B14" s="58"/>
      <c r="C14" s="58" t="s">
        <v>150</v>
      </c>
      <c r="D14" s="120">
        <v>403020</v>
      </c>
      <c r="E14" s="113">
        <v>20223430</v>
      </c>
      <c r="F14" s="120">
        <v>936185</v>
      </c>
      <c r="G14" s="125">
        <f t="shared" si="0"/>
        <v>232.29244206242865</v>
      </c>
      <c r="H14" s="124">
        <f t="shared" si="1"/>
        <v>4.629209782910219</v>
      </c>
    </row>
    <row r="15" spans="1:8" s="3" customFormat="1" ht="12.75">
      <c r="A15" s="61">
        <v>64</v>
      </c>
      <c r="B15" s="60"/>
      <c r="C15" s="57" t="s">
        <v>39</v>
      </c>
      <c r="D15" s="121">
        <f>D16+D20+D23</f>
        <v>5601768</v>
      </c>
      <c r="E15" s="121">
        <f>E16+E20+E23</f>
        <v>16580000</v>
      </c>
      <c r="F15" s="121">
        <f>F16+F20+F23</f>
        <v>8244914</v>
      </c>
      <c r="G15" s="123">
        <f t="shared" si="0"/>
        <v>147.18413900754192</v>
      </c>
      <c r="H15" s="123">
        <f t="shared" si="1"/>
        <v>49.72806996381182</v>
      </c>
    </row>
    <row r="16" spans="1:8" s="3" customFormat="1" ht="12.75">
      <c r="A16" s="61">
        <v>641</v>
      </c>
      <c r="B16" s="60"/>
      <c r="C16" s="57" t="s">
        <v>40</v>
      </c>
      <c r="D16" s="121">
        <f>SUM(D17:D19)</f>
        <v>4745810</v>
      </c>
      <c r="E16" s="121">
        <f>SUM(E17:E19)</f>
        <v>14000000</v>
      </c>
      <c r="F16" s="121">
        <f>SUM(F17:F19)</f>
        <v>7636560</v>
      </c>
      <c r="G16" s="123">
        <f t="shared" si="0"/>
        <v>160.9116252020203</v>
      </c>
      <c r="H16" s="123">
        <f t="shared" si="1"/>
        <v>54.54685714285714</v>
      </c>
    </row>
    <row r="17" spans="1:8" s="25" customFormat="1" ht="12.75">
      <c r="A17" s="22"/>
      <c r="B17" s="58">
        <v>6413</v>
      </c>
      <c r="C17" s="13" t="s">
        <v>42</v>
      </c>
      <c r="D17" s="120">
        <v>86236</v>
      </c>
      <c r="E17" s="113">
        <v>2000000</v>
      </c>
      <c r="F17" s="120">
        <v>801295</v>
      </c>
      <c r="G17" s="125">
        <f t="shared" si="0"/>
        <v>929.1885059603878</v>
      </c>
      <c r="H17" s="124">
        <f t="shared" si="1"/>
        <v>40.06475</v>
      </c>
    </row>
    <row r="18" spans="1:8" s="25" customFormat="1" ht="12.75">
      <c r="A18" s="22"/>
      <c r="B18" s="58">
        <v>6414</v>
      </c>
      <c r="C18" s="13" t="s">
        <v>43</v>
      </c>
      <c r="D18" s="120">
        <v>3593676</v>
      </c>
      <c r="E18" s="113">
        <v>6000000</v>
      </c>
      <c r="F18" s="120">
        <v>2925665</v>
      </c>
      <c r="G18" s="125">
        <f t="shared" si="0"/>
        <v>81.41148506431854</v>
      </c>
      <c r="H18" s="124">
        <f t="shared" si="1"/>
        <v>48.76108333333333</v>
      </c>
    </row>
    <row r="19" spans="1:8" s="25" customFormat="1" ht="12.75">
      <c r="A19" s="22"/>
      <c r="B19" s="58">
        <v>6419</v>
      </c>
      <c r="C19" s="58" t="s">
        <v>45</v>
      </c>
      <c r="D19" s="120">
        <v>1065898</v>
      </c>
      <c r="E19" s="113">
        <v>6000000</v>
      </c>
      <c r="F19" s="120">
        <v>3909600</v>
      </c>
      <c r="G19" s="125">
        <f t="shared" si="0"/>
        <v>366.7893175519609</v>
      </c>
      <c r="H19" s="124">
        <f t="shared" si="1"/>
        <v>65.16</v>
      </c>
    </row>
    <row r="20" spans="1:8" s="3" customFormat="1" ht="12.75">
      <c r="A20" s="61">
        <v>642</v>
      </c>
      <c r="B20" s="60"/>
      <c r="C20" s="57" t="s">
        <v>46</v>
      </c>
      <c r="D20" s="121">
        <f>SUM(D21:D22)</f>
        <v>766889</v>
      </c>
      <c r="E20" s="121">
        <f>SUM(E21:E22)</f>
        <v>2500000</v>
      </c>
      <c r="F20" s="121">
        <f>F21+F22</f>
        <v>549069</v>
      </c>
      <c r="G20" s="123">
        <f t="shared" si="0"/>
        <v>71.59693254173682</v>
      </c>
      <c r="H20" s="123">
        <f t="shared" si="1"/>
        <v>21.96276</v>
      </c>
    </row>
    <row r="21" spans="1:8" s="25" customFormat="1" ht="12.75">
      <c r="A21" s="22"/>
      <c r="B21" s="58">
        <v>6422</v>
      </c>
      <c r="C21" s="13" t="s">
        <v>47</v>
      </c>
      <c r="D21" s="120">
        <v>710789</v>
      </c>
      <c r="E21" s="113">
        <v>1400000</v>
      </c>
      <c r="F21" s="120">
        <v>530969</v>
      </c>
      <c r="G21" s="125">
        <f t="shared" si="0"/>
        <v>74.7013530034933</v>
      </c>
      <c r="H21" s="124">
        <f t="shared" si="1"/>
        <v>37.92635714285714</v>
      </c>
    </row>
    <row r="22" spans="1:8" s="25" customFormat="1" ht="12.75">
      <c r="A22" s="22"/>
      <c r="B22" s="58">
        <v>6429</v>
      </c>
      <c r="C22" s="58" t="s">
        <v>48</v>
      </c>
      <c r="D22" s="120">
        <v>56100</v>
      </c>
      <c r="E22" s="113">
        <v>1100000</v>
      </c>
      <c r="F22" s="120">
        <v>18100</v>
      </c>
      <c r="G22" s="125">
        <f t="shared" si="0"/>
        <v>32.263814616755795</v>
      </c>
      <c r="H22" s="124">
        <f t="shared" si="1"/>
        <v>1.6454545454545455</v>
      </c>
    </row>
    <row r="23" spans="1:8" s="25" customFormat="1" ht="13.5" customHeight="1">
      <c r="A23" s="61">
        <v>643</v>
      </c>
      <c r="B23" s="58"/>
      <c r="C23" s="57" t="s">
        <v>41</v>
      </c>
      <c r="D23" s="121">
        <f>D24</f>
        <v>89069</v>
      </c>
      <c r="E23" s="121">
        <f>E24</f>
        <v>80000</v>
      </c>
      <c r="F23" s="121">
        <f>F24</f>
        <v>59285</v>
      </c>
      <c r="G23" s="123">
        <f t="shared" si="0"/>
        <v>66.56075626761276</v>
      </c>
      <c r="H23" s="123">
        <f t="shared" si="1"/>
        <v>74.10624999999999</v>
      </c>
    </row>
    <row r="24" spans="1:8" s="25" customFormat="1" ht="25.5" customHeight="1">
      <c r="A24" s="22"/>
      <c r="B24" s="62">
        <v>6436</v>
      </c>
      <c r="C24" s="58" t="s">
        <v>188</v>
      </c>
      <c r="D24" s="120">
        <v>89069</v>
      </c>
      <c r="E24" s="113">
        <v>80000</v>
      </c>
      <c r="F24" s="120">
        <v>59285</v>
      </c>
      <c r="G24" s="125">
        <f t="shared" si="0"/>
        <v>66.56075626761276</v>
      </c>
      <c r="H24" s="124">
        <f t="shared" si="1"/>
        <v>74.10624999999999</v>
      </c>
    </row>
    <row r="25" spans="1:8" s="3" customFormat="1" ht="25.5" customHeight="1">
      <c r="A25" s="63">
        <v>65</v>
      </c>
      <c r="B25" s="60"/>
      <c r="C25" s="57" t="s">
        <v>204</v>
      </c>
      <c r="D25" s="121">
        <f>D26</f>
        <v>767308402</v>
      </c>
      <c r="E25" s="121">
        <f>E26</f>
        <v>1978299298</v>
      </c>
      <c r="F25" s="121">
        <f>F26</f>
        <v>968716801</v>
      </c>
      <c r="G25" s="123">
        <f t="shared" si="0"/>
        <v>126.2486893764002</v>
      </c>
      <c r="H25" s="123">
        <f t="shared" si="1"/>
        <v>48.96715082390936</v>
      </c>
    </row>
    <row r="26" spans="1:8" s="3" customFormat="1" ht="12.75">
      <c r="A26" s="61">
        <v>652</v>
      </c>
      <c r="B26" s="60"/>
      <c r="C26" s="57" t="s">
        <v>49</v>
      </c>
      <c r="D26" s="121">
        <f>D27+D32</f>
        <v>767308402</v>
      </c>
      <c r="E26" s="121">
        <f>E27+E32</f>
        <v>1978299298</v>
      </c>
      <c r="F26" s="121">
        <f>F27+F32</f>
        <v>968716801</v>
      </c>
      <c r="G26" s="123">
        <f t="shared" si="0"/>
        <v>126.2486893764002</v>
      </c>
      <c r="H26" s="123">
        <f t="shared" si="1"/>
        <v>48.96715082390936</v>
      </c>
    </row>
    <row r="27" spans="1:8" s="25" customFormat="1" ht="12.75">
      <c r="A27" s="22"/>
      <c r="B27" s="58">
        <v>6522</v>
      </c>
      <c r="C27" s="58" t="s">
        <v>205</v>
      </c>
      <c r="D27" s="120">
        <f>SUM(D28:D31)</f>
        <v>739855319</v>
      </c>
      <c r="E27" s="113">
        <f>SUM(E28:E31)</f>
        <v>1940000000</v>
      </c>
      <c r="F27" s="120">
        <f>SUM(F28:F31)</f>
        <v>956146224</v>
      </c>
      <c r="G27" s="125">
        <f t="shared" si="0"/>
        <v>129.23421639954447</v>
      </c>
      <c r="H27" s="124">
        <f t="shared" si="1"/>
        <v>49.28588783505155</v>
      </c>
    </row>
    <row r="28" spans="1:8" s="25" customFormat="1" ht="12.75">
      <c r="A28" s="22"/>
      <c r="B28" s="58"/>
      <c r="C28" s="13" t="s">
        <v>145</v>
      </c>
      <c r="D28" s="120">
        <v>374095604</v>
      </c>
      <c r="E28" s="113">
        <v>795000000</v>
      </c>
      <c r="F28" s="120">
        <v>375842164</v>
      </c>
      <c r="G28" s="125">
        <f t="shared" si="0"/>
        <v>100.46687530709394</v>
      </c>
      <c r="H28" s="124">
        <f t="shared" si="1"/>
        <v>47.27574389937107</v>
      </c>
    </row>
    <row r="29" spans="1:8" s="25" customFormat="1" ht="12.75">
      <c r="A29" s="22"/>
      <c r="B29" s="58"/>
      <c r="C29" s="13" t="s">
        <v>50</v>
      </c>
      <c r="D29" s="120">
        <v>108835046</v>
      </c>
      <c r="E29" s="113">
        <v>285000000</v>
      </c>
      <c r="F29" s="120">
        <v>118806818</v>
      </c>
      <c r="G29" s="125">
        <f t="shared" si="0"/>
        <v>109.16228031915381</v>
      </c>
      <c r="H29" s="124">
        <f t="shared" si="1"/>
        <v>41.68660280701754</v>
      </c>
    </row>
    <row r="30" spans="1:8" s="25" customFormat="1" ht="12.75">
      <c r="A30" s="22"/>
      <c r="B30" s="58"/>
      <c r="C30" s="13" t="s">
        <v>51</v>
      </c>
      <c r="D30" s="120">
        <v>169795533</v>
      </c>
      <c r="E30" s="113">
        <v>620000000</v>
      </c>
      <c r="F30" s="120">
        <v>303983318</v>
      </c>
      <c r="G30" s="125">
        <f t="shared" si="0"/>
        <v>179.0290431256516</v>
      </c>
      <c r="H30" s="124">
        <f t="shared" si="1"/>
        <v>49.02956741935484</v>
      </c>
    </row>
    <row r="31" spans="1:8" s="25" customFormat="1" ht="12.75">
      <c r="A31" s="22"/>
      <c r="B31" s="58"/>
      <c r="C31" s="13" t="s">
        <v>146</v>
      </c>
      <c r="D31" s="120">
        <v>87129136</v>
      </c>
      <c r="E31" s="113">
        <v>240000000</v>
      </c>
      <c r="F31" s="120">
        <v>157513924</v>
      </c>
      <c r="G31" s="125">
        <f t="shared" si="0"/>
        <v>180.782148465239</v>
      </c>
      <c r="H31" s="124">
        <f t="shared" si="1"/>
        <v>65.63080166666667</v>
      </c>
    </row>
    <row r="32" spans="1:8" s="25" customFormat="1" ht="12.75">
      <c r="A32" s="22"/>
      <c r="B32" s="58">
        <v>6526</v>
      </c>
      <c r="C32" s="13" t="s">
        <v>52</v>
      </c>
      <c r="D32" s="120">
        <v>27453083</v>
      </c>
      <c r="E32" s="113">
        <v>38299298</v>
      </c>
      <c r="F32" s="120">
        <v>12570577</v>
      </c>
      <c r="G32" s="125">
        <f t="shared" si="0"/>
        <v>45.78930898216422</v>
      </c>
      <c r="H32" s="124">
        <f t="shared" si="1"/>
        <v>32.82195146240017</v>
      </c>
    </row>
    <row r="33" spans="1:8" s="3" customFormat="1" ht="25.5">
      <c r="A33" s="45">
        <v>66</v>
      </c>
      <c r="B33" s="60"/>
      <c r="C33" s="64" t="s">
        <v>206</v>
      </c>
      <c r="D33" s="121">
        <f>D34</f>
        <v>23675280</v>
      </c>
      <c r="E33" s="121">
        <f>E34</f>
        <v>43510890</v>
      </c>
      <c r="F33" s="121">
        <f>F34</f>
        <v>48764499</v>
      </c>
      <c r="G33" s="123">
        <f t="shared" si="0"/>
        <v>205.97221659046903</v>
      </c>
      <c r="H33" s="123">
        <f t="shared" si="1"/>
        <v>112.0742393455983</v>
      </c>
    </row>
    <row r="34" spans="1:8" s="3" customFormat="1" ht="12.75">
      <c r="A34" s="61">
        <v>663</v>
      </c>
      <c r="B34" s="60"/>
      <c r="C34" s="65" t="s">
        <v>53</v>
      </c>
      <c r="D34" s="121">
        <f>SUM(D35:D36)</f>
        <v>23675280</v>
      </c>
      <c r="E34" s="121">
        <f>SUM(E35:E36)</f>
        <v>43510890</v>
      </c>
      <c r="F34" s="121">
        <f>SUM(F35:F36)</f>
        <v>48764499</v>
      </c>
      <c r="G34" s="123">
        <f t="shared" si="0"/>
        <v>205.97221659046903</v>
      </c>
      <c r="H34" s="123">
        <f t="shared" si="1"/>
        <v>112.0742393455983</v>
      </c>
    </row>
    <row r="35" spans="1:8" s="25" customFormat="1" ht="12.75">
      <c r="A35" s="49"/>
      <c r="B35" s="60">
        <v>6631</v>
      </c>
      <c r="C35" s="13" t="s">
        <v>54</v>
      </c>
      <c r="D35" s="120">
        <v>0</v>
      </c>
      <c r="E35" s="113">
        <v>0</v>
      </c>
      <c r="F35" s="120">
        <v>581250</v>
      </c>
      <c r="G35" s="123" t="s">
        <v>224</v>
      </c>
      <c r="H35" s="123"/>
    </row>
    <row r="36" spans="1:8" s="3" customFormat="1" ht="12.75">
      <c r="A36" s="22"/>
      <c r="B36" s="58">
        <v>6632</v>
      </c>
      <c r="C36" s="13" t="s">
        <v>55</v>
      </c>
      <c r="D36" s="120">
        <v>23675280</v>
      </c>
      <c r="E36" s="113">
        <v>43510890</v>
      </c>
      <c r="F36" s="120">
        <v>48183249</v>
      </c>
      <c r="G36" s="125">
        <f t="shared" si="0"/>
        <v>203.5171241902947</v>
      </c>
      <c r="H36" s="124">
        <f t="shared" si="1"/>
        <v>110.7383668778092</v>
      </c>
    </row>
    <row r="37" spans="1:8" s="3" customFormat="1" ht="22.5" customHeight="1">
      <c r="A37" s="46">
        <v>7</v>
      </c>
      <c r="B37" s="46"/>
      <c r="C37" s="65" t="s">
        <v>56</v>
      </c>
      <c r="D37" s="121">
        <f>D38</f>
        <v>368791</v>
      </c>
      <c r="E37" s="121">
        <f>E38</f>
        <v>100000</v>
      </c>
      <c r="F37" s="121">
        <f>F38</f>
        <v>38613</v>
      </c>
      <c r="G37" s="123">
        <f t="shared" si="0"/>
        <v>10.4701578943087</v>
      </c>
      <c r="H37" s="123">
        <f t="shared" si="1"/>
        <v>38.613</v>
      </c>
    </row>
    <row r="38" spans="1:8" s="3" customFormat="1" ht="12.75">
      <c r="A38" s="46">
        <v>72</v>
      </c>
      <c r="B38" s="46"/>
      <c r="C38" s="65" t="s">
        <v>60</v>
      </c>
      <c r="D38" s="121">
        <f>D39+D41</f>
        <v>368791</v>
      </c>
      <c r="E38" s="121">
        <f>E39+E41</f>
        <v>100000</v>
      </c>
      <c r="F38" s="121">
        <f>F39+F41</f>
        <v>38613</v>
      </c>
      <c r="G38" s="123">
        <f t="shared" si="0"/>
        <v>10.4701578943087</v>
      </c>
      <c r="H38" s="123">
        <f t="shared" si="1"/>
        <v>38.613</v>
      </c>
    </row>
    <row r="39" spans="1:8" s="25" customFormat="1" ht="13.5" customHeight="1">
      <c r="A39" s="61">
        <v>721</v>
      </c>
      <c r="B39" s="46"/>
      <c r="C39" s="65" t="s">
        <v>58</v>
      </c>
      <c r="D39" s="121">
        <f>D40</f>
        <v>31991</v>
      </c>
      <c r="E39" s="121">
        <f>E40</f>
        <v>100000</v>
      </c>
      <c r="F39" s="121">
        <f>F40</f>
        <v>38613</v>
      </c>
      <c r="G39" s="123">
        <f t="shared" si="0"/>
        <v>120.69957175455596</v>
      </c>
      <c r="H39" s="123">
        <f t="shared" si="1"/>
        <v>38.613</v>
      </c>
    </row>
    <row r="40" spans="1:8" s="3" customFormat="1" ht="12.75">
      <c r="A40" s="58"/>
      <c r="B40" s="58">
        <v>7211</v>
      </c>
      <c r="C40" s="13" t="s">
        <v>59</v>
      </c>
      <c r="D40" s="120">
        <v>31991</v>
      </c>
      <c r="E40" s="113">
        <v>100000</v>
      </c>
      <c r="F40" s="120">
        <v>38613</v>
      </c>
      <c r="G40" s="125">
        <f t="shared" si="0"/>
        <v>120.69957175455596</v>
      </c>
      <c r="H40" s="124">
        <f t="shared" si="1"/>
        <v>38.613</v>
      </c>
    </row>
    <row r="41" spans="1:8" s="25" customFormat="1" ht="12.75">
      <c r="A41" s="61">
        <v>723</v>
      </c>
      <c r="B41" s="58"/>
      <c r="C41" s="65" t="s">
        <v>168</v>
      </c>
      <c r="D41" s="121">
        <f>D42</f>
        <v>336800</v>
      </c>
      <c r="E41" s="121">
        <f>E42</f>
        <v>0</v>
      </c>
      <c r="F41" s="121">
        <f>F42</f>
        <v>0</v>
      </c>
      <c r="G41" s="123">
        <f t="shared" si="0"/>
        <v>0</v>
      </c>
      <c r="H41" s="125"/>
    </row>
    <row r="42" spans="1:8" s="25" customFormat="1" ht="12.75">
      <c r="A42" s="58"/>
      <c r="B42" s="58">
        <v>7231</v>
      </c>
      <c r="C42" s="13" t="s">
        <v>167</v>
      </c>
      <c r="D42" s="119">
        <v>336800</v>
      </c>
      <c r="E42" s="113">
        <v>0</v>
      </c>
      <c r="F42" s="119">
        <v>0</v>
      </c>
      <c r="G42" s="125">
        <f t="shared" si="0"/>
        <v>0</v>
      </c>
      <c r="H42" s="125"/>
    </row>
    <row r="43" spans="1:8" s="25" customFormat="1" ht="12.75">
      <c r="A43" s="49"/>
      <c r="B43" s="60"/>
      <c r="C43" s="65"/>
      <c r="D43" s="3"/>
      <c r="E43" s="3"/>
      <c r="F43" s="3"/>
      <c r="G43" s="3"/>
      <c r="H43" s="3"/>
    </row>
    <row r="44" spans="1:3" s="3" customFormat="1" ht="13.5" customHeight="1">
      <c r="A44" s="49"/>
      <c r="B44" s="60"/>
      <c r="C44" s="13"/>
    </row>
    <row r="45" spans="1:3" s="3" customFormat="1" ht="13.5" customHeight="1">
      <c r="A45" s="49"/>
      <c r="B45" s="60"/>
      <c r="C45" s="13"/>
    </row>
    <row r="46" spans="1:3" s="3" customFormat="1" ht="13.5" customHeight="1">
      <c r="A46" s="49"/>
      <c r="B46" s="60"/>
      <c r="C46" s="13"/>
    </row>
    <row r="47" spans="1:3" s="3" customFormat="1" ht="13.5" customHeight="1">
      <c r="A47" s="49"/>
      <c r="B47" s="60"/>
      <c r="C47" s="13"/>
    </row>
    <row r="48" spans="1:3" s="3" customFormat="1" ht="13.5" customHeight="1">
      <c r="A48" s="49"/>
      <c r="B48" s="60"/>
      <c r="C48" s="13"/>
    </row>
    <row r="49" spans="1:3" s="3" customFormat="1" ht="13.5" customHeight="1">
      <c r="A49" s="49"/>
      <c r="B49" s="60"/>
      <c r="C49" s="13"/>
    </row>
    <row r="50" spans="1:3" s="3" customFormat="1" ht="13.5" customHeight="1">
      <c r="A50" s="49"/>
      <c r="B50" s="60"/>
      <c r="C50" s="13"/>
    </row>
    <row r="51" spans="1:3" s="3" customFormat="1" ht="13.5" customHeight="1">
      <c r="A51" s="49"/>
      <c r="B51" s="60"/>
      <c r="C51" s="13"/>
    </row>
    <row r="52" spans="1:3" s="3" customFormat="1" ht="13.5" customHeight="1">
      <c r="A52" s="49"/>
      <c r="B52" s="60"/>
      <c r="C52" s="13"/>
    </row>
    <row r="53" spans="1:8" s="3" customFormat="1" ht="13.5" customHeight="1">
      <c r="A53" s="49"/>
      <c r="B53" s="60"/>
      <c r="C53" s="22"/>
      <c r="D53" s="7"/>
      <c r="E53" s="7"/>
      <c r="F53" s="7"/>
      <c r="G53" s="7"/>
      <c r="H53" s="7"/>
    </row>
    <row r="54" spans="1:8" s="7" customFormat="1" ht="27" customHeight="1">
      <c r="A54" s="49"/>
      <c r="B54" s="60"/>
      <c r="C54" s="22"/>
      <c r="D54" s="3"/>
      <c r="E54" s="3"/>
      <c r="F54" s="3"/>
      <c r="G54" s="3"/>
      <c r="H54" s="3"/>
    </row>
    <row r="55" spans="1:3" s="3" customFormat="1" ht="13.5" customHeight="1">
      <c r="A55" s="49"/>
      <c r="B55" s="60"/>
      <c r="C55" s="22"/>
    </row>
    <row r="56" spans="1:3" s="3" customFormat="1" ht="13.5" customHeight="1">
      <c r="A56" s="49"/>
      <c r="B56" s="60"/>
      <c r="C56" s="22"/>
    </row>
    <row r="57" spans="1:3" s="3" customFormat="1" ht="13.5" customHeight="1">
      <c r="A57" s="49"/>
      <c r="B57" s="60"/>
      <c r="C57" s="22"/>
    </row>
    <row r="58" spans="1:3" s="3" customFormat="1" ht="13.5" customHeight="1">
      <c r="A58" s="49"/>
      <c r="B58" s="60"/>
      <c r="C58" s="22"/>
    </row>
    <row r="59" spans="1:3" s="3" customFormat="1" ht="13.5" customHeight="1">
      <c r="A59" s="49"/>
      <c r="B59" s="60"/>
      <c r="C59" s="22"/>
    </row>
    <row r="60" spans="1:3" s="3" customFormat="1" ht="13.5" customHeight="1">
      <c r="A60" s="49"/>
      <c r="B60" s="60"/>
      <c r="C60" s="22"/>
    </row>
    <row r="61" spans="1:3" s="3" customFormat="1" ht="13.5" customHeight="1">
      <c r="A61" s="49"/>
      <c r="B61" s="60"/>
      <c r="C61" s="22"/>
    </row>
    <row r="62" spans="1:3" s="3" customFormat="1" ht="13.5" customHeight="1">
      <c r="A62" s="49"/>
      <c r="B62" s="60"/>
      <c r="C62" s="22"/>
    </row>
    <row r="63" spans="1:3" s="3" customFormat="1" ht="13.5" customHeight="1">
      <c r="A63" s="49"/>
      <c r="B63" s="60"/>
      <c r="C63" s="22"/>
    </row>
    <row r="64" spans="1:3" s="3" customFormat="1" ht="13.5" customHeight="1">
      <c r="A64" s="49"/>
      <c r="B64" s="60"/>
      <c r="C64" s="22"/>
    </row>
    <row r="65" spans="1:3" s="3" customFormat="1" ht="13.5" customHeight="1">
      <c r="A65" s="49"/>
      <c r="B65" s="60"/>
      <c r="C65" s="22"/>
    </row>
    <row r="66" spans="1:3" s="3" customFormat="1" ht="13.5" customHeight="1">
      <c r="A66" s="49"/>
      <c r="B66" s="60"/>
      <c r="C66" s="22"/>
    </row>
    <row r="67" spans="1:3" s="3" customFormat="1" ht="13.5" customHeight="1">
      <c r="A67" s="210"/>
      <c r="B67" s="211"/>
      <c r="C67" s="22"/>
    </row>
    <row r="68" spans="1:3" s="3" customFormat="1" ht="18" customHeight="1">
      <c r="A68" s="50"/>
      <c r="B68" s="196"/>
      <c r="C68" s="22"/>
    </row>
    <row r="69" spans="1:3" s="3" customFormat="1" ht="12.75">
      <c r="A69" s="50"/>
      <c r="B69" s="196"/>
      <c r="C69" s="22"/>
    </row>
    <row r="70" spans="1:3" s="3" customFormat="1" ht="12.75">
      <c r="A70" s="50"/>
      <c r="B70" s="196"/>
      <c r="C70" s="22"/>
    </row>
    <row r="71" spans="1:3" s="3" customFormat="1" ht="12.75">
      <c r="A71" s="50"/>
      <c r="B71" s="69"/>
      <c r="C71" s="22"/>
    </row>
    <row r="72" spans="1:3" s="3" customFormat="1" ht="12.75">
      <c r="A72" s="50"/>
      <c r="B72" s="69"/>
      <c r="C72" s="22"/>
    </row>
    <row r="73" spans="1:3" s="3" customFormat="1" ht="12.75">
      <c r="A73" s="50"/>
      <c r="B73" s="69"/>
      <c r="C73" s="22"/>
    </row>
    <row r="74" spans="1:3" s="3" customFormat="1" ht="12.75">
      <c r="A74" s="51"/>
      <c r="B74" s="199"/>
      <c r="C74" s="22"/>
    </row>
    <row r="75" spans="1:3" s="3" customFormat="1" ht="12.75">
      <c r="A75" s="51"/>
      <c r="B75" s="199"/>
      <c r="C75" s="22"/>
    </row>
    <row r="76" spans="1:3" s="3" customFormat="1" ht="12.75">
      <c r="A76" s="51"/>
      <c r="B76" s="69"/>
      <c r="C76" s="22"/>
    </row>
    <row r="77" spans="1:3" s="3" customFormat="1" ht="12.75">
      <c r="A77" s="51"/>
      <c r="B77" s="199"/>
      <c r="C77" s="22"/>
    </row>
    <row r="78" spans="1:3" s="3" customFormat="1" ht="12.75">
      <c r="A78" s="51"/>
      <c r="B78" s="199"/>
      <c r="C78" s="22"/>
    </row>
    <row r="79" spans="1:3" s="3" customFormat="1" ht="12.75">
      <c r="A79" s="51"/>
      <c r="B79" s="199"/>
      <c r="C79" s="22"/>
    </row>
    <row r="80" spans="1:3" s="3" customFormat="1" ht="12.75">
      <c r="A80" s="51"/>
      <c r="B80" s="199"/>
      <c r="C80" s="212"/>
    </row>
    <row r="81" spans="1:3" s="3" customFormat="1" ht="12.75">
      <c r="A81" s="51"/>
      <c r="B81" s="199"/>
      <c r="C81" s="212"/>
    </row>
    <row r="82" spans="1:3" s="3" customFormat="1" ht="12.75">
      <c r="A82" s="51"/>
      <c r="B82" s="199"/>
      <c r="C82" s="213"/>
    </row>
    <row r="83" spans="1:3" s="3" customFormat="1" ht="12.75">
      <c r="A83" s="51"/>
      <c r="B83" s="199"/>
      <c r="C83" s="212"/>
    </row>
    <row r="84" spans="1:3" s="3" customFormat="1" ht="12.75">
      <c r="A84" s="51"/>
      <c r="B84" s="199"/>
      <c r="C84" s="212"/>
    </row>
    <row r="85" spans="1:3" s="3" customFormat="1" ht="12.75">
      <c r="A85" s="51"/>
      <c r="B85" s="199"/>
      <c r="C85" s="213"/>
    </row>
    <row r="86" spans="1:3" s="3" customFormat="1" ht="12.75">
      <c r="A86" s="51"/>
      <c r="B86" s="199"/>
      <c r="C86" s="212"/>
    </row>
    <row r="87" spans="1:3" s="3" customFormat="1" ht="12.75">
      <c r="A87" s="51"/>
      <c r="B87" s="199"/>
      <c r="C87" s="212"/>
    </row>
    <row r="88" spans="1:3" s="3" customFormat="1" ht="12.75">
      <c r="A88" s="51"/>
      <c r="B88" s="199"/>
      <c r="C88" s="212"/>
    </row>
    <row r="89" spans="1:3" s="3" customFormat="1" ht="13.5" customHeight="1">
      <c r="A89" s="51"/>
      <c r="B89" s="199"/>
      <c r="C89" s="214"/>
    </row>
    <row r="90" spans="1:3" s="3" customFormat="1" ht="13.5" customHeight="1">
      <c r="A90" s="51"/>
      <c r="B90" s="199"/>
      <c r="C90" s="215"/>
    </row>
    <row r="91" spans="1:3" s="3" customFormat="1" ht="13.5" customHeight="1">
      <c r="A91" s="51"/>
      <c r="B91" s="69"/>
      <c r="C91" s="216"/>
    </row>
    <row r="92" spans="1:3" s="3" customFormat="1" ht="26.25" customHeight="1">
      <c r="A92" s="51"/>
      <c r="B92" s="199"/>
      <c r="C92" s="212"/>
    </row>
    <row r="93" spans="1:3" s="3" customFormat="1" ht="13.5" customHeight="1">
      <c r="A93" s="51"/>
      <c r="B93" s="199"/>
      <c r="C93" s="214"/>
    </row>
    <row r="94" spans="1:3" s="3" customFormat="1" ht="13.5" customHeight="1">
      <c r="A94" s="51"/>
      <c r="B94" s="199"/>
      <c r="C94" s="214"/>
    </row>
    <row r="95" spans="1:3" s="3" customFormat="1" ht="13.5" customHeight="1">
      <c r="A95" s="51"/>
      <c r="B95" s="70"/>
      <c r="C95" s="213"/>
    </row>
    <row r="96" spans="1:3" s="3" customFormat="1" ht="13.5" customHeight="1">
      <c r="A96" s="51"/>
      <c r="B96" s="204"/>
      <c r="C96" s="217"/>
    </row>
    <row r="97" spans="1:3" s="3" customFormat="1" ht="13.5" customHeight="1">
      <c r="A97" s="51"/>
      <c r="B97" s="69"/>
      <c r="C97" s="218"/>
    </row>
    <row r="98" spans="1:3" s="3" customFormat="1" ht="13.5" customHeight="1">
      <c r="A98" s="51"/>
      <c r="B98" s="199"/>
      <c r="C98" s="212"/>
    </row>
    <row r="99" spans="1:3" s="3" customFormat="1" ht="13.5" customHeight="1">
      <c r="A99" s="51"/>
      <c r="B99" s="199"/>
      <c r="C99" s="219"/>
    </row>
    <row r="100" spans="1:3" s="3" customFormat="1" ht="28.5" customHeight="1">
      <c r="A100" s="51"/>
      <c r="B100" s="199"/>
      <c r="C100" s="213"/>
    </row>
    <row r="101" spans="1:3" s="3" customFormat="1" ht="13.5" customHeight="1">
      <c r="A101" s="51"/>
      <c r="B101" s="199"/>
      <c r="C101" s="212"/>
    </row>
    <row r="102" spans="1:3" s="3" customFormat="1" ht="13.5" customHeight="1">
      <c r="A102" s="51"/>
      <c r="B102" s="199"/>
      <c r="C102" s="218"/>
    </row>
    <row r="103" spans="1:3" s="3" customFormat="1" ht="13.5" customHeight="1">
      <c r="A103" s="51"/>
      <c r="B103" s="199"/>
      <c r="C103" s="212"/>
    </row>
    <row r="104" spans="1:3" s="3" customFormat="1" ht="13.5" customHeight="1">
      <c r="A104" s="51"/>
      <c r="B104" s="199"/>
      <c r="C104" s="216"/>
    </row>
    <row r="105" spans="1:3" s="3" customFormat="1" ht="22.5" customHeight="1">
      <c r="A105" s="51"/>
      <c r="B105" s="204"/>
      <c r="C105" s="217"/>
    </row>
    <row r="106" spans="1:3" s="3" customFormat="1" ht="13.5" customHeight="1">
      <c r="A106" s="51"/>
      <c r="B106" s="204"/>
      <c r="C106" s="215"/>
    </row>
    <row r="107" spans="1:3" s="3" customFormat="1" ht="13.5" customHeight="1">
      <c r="A107" s="51"/>
      <c r="B107" s="204"/>
      <c r="C107" s="220"/>
    </row>
    <row r="108" spans="1:3" s="3" customFormat="1" ht="13.5" customHeight="1">
      <c r="A108" s="51"/>
      <c r="B108" s="69"/>
      <c r="C108" s="213"/>
    </row>
    <row r="109" spans="1:3" s="3" customFormat="1" ht="13.5" customHeight="1">
      <c r="A109" s="51"/>
      <c r="B109" s="199"/>
      <c r="C109" s="212"/>
    </row>
    <row r="110" spans="1:3" s="3" customFormat="1" ht="13.5" customHeight="1">
      <c r="A110" s="51"/>
      <c r="B110" s="199"/>
      <c r="C110" s="214"/>
    </row>
    <row r="111" spans="1:3" s="3" customFormat="1" ht="13.5" customHeight="1">
      <c r="A111" s="51"/>
      <c r="B111" s="199"/>
      <c r="C111" s="215"/>
    </row>
    <row r="112" spans="1:3" s="3" customFormat="1" ht="13.5" customHeight="1">
      <c r="A112" s="51"/>
      <c r="B112" s="69"/>
      <c r="C112" s="213"/>
    </row>
    <row r="113" spans="1:3" s="3" customFormat="1" ht="13.5" customHeight="1">
      <c r="A113" s="51"/>
      <c r="B113" s="204"/>
      <c r="C113" s="212"/>
    </row>
    <row r="114" spans="1:3" s="3" customFormat="1" ht="13.5" customHeight="1">
      <c r="A114" s="51"/>
      <c r="B114" s="204"/>
      <c r="C114" s="215"/>
    </row>
    <row r="115" spans="1:3" s="3" customFormat="1" ht="13.5" customHeight="1">
      <c r="A115" s="51"/>
      <c r="B115" s="69"/>
      <c r="C115" s="216"/>
    </row>
    <row r="116" spans="1:3" s="3" customFormat="1" ht="22.5" customHeight="1">
      <c r="A116" s="51"/>
      <c r="B116" s="199"/>
      <c r="C116" s="212"/>
    </row>
    <row r="117" spans="1:3" s="3" customFormat="1" ht="13.5" customHeight="1">
      <c r="A117" s="51"/>
      <c r="B117" s="69"/>
      <c r="C117" s="213"/>
    </row>
    <row r="118" spans="1:3" s="3" customFormat="1" ht="13.5" customHeight="1">
      <c r="A118" s="51"/>
      <c r="B118" s="199"/>
      <c r="C118" s="212"/>
    </row>
    <row r="119" spans="1:3" s="3" customFormat="1" ht="13.5" customHeight="1">
      <c r="A119" s="51"/>
      <c r="B119" s="199"/>
      <c r="C119" s="212"/>
    </row>
    <row r="120" spans="1:3" s="3" customFormat="1" ht="13.5" customHeight="1">
      <c r="A120" s="50"/>
      <c r="B120" s="196"/>
      <c r="C120" s="215"/>
    </row>
    <row r="121" spans="1:3" s="3" customFormat="1" ht="13.5" customHeight="1">
      <c r="A121" s="51"/>
      <c r="B121" s="208"/>
      <c r="C121" s="215"/>
    </row>
    <row r="122" spans="1:3" s="3" customFormat="1" ht="13.5" customHeight="1">
      <c r="A122" s="51"/>
      <c r="B122" s="208"/>
      <c r="C122" s="214"/>
    </row>
    <row r="123" spans="1:3" s="3" customFormat="1" ht="13.5" customHeight="1">
      <c r="A123" s="51"/>
      <c r="B123" s="69"/>
      <c r="C123" s="218"/>
    </row>
    <row r="124" spans="1:3" s="3" customFormat="1" ht="13.5" customHeight="1">
      <c r="A124" s="51"/>
      <c r="B124" s="199"/>
      <c r="C124" s="212"/>
    </row>
    <row r="125" spans="1:3" s="3" customFormat="1" ht="12.75">
      <c r="A125" s="51"/>
      <c r="B125" s="199"/>
      <c r="C125" s="215"/>
    </row>
    <row r="126" spans="1:3" s="3" customFormat="1" ht="12.75">
      <c r="A126" s="51"/>
      <c r="B126" s="199"/>
      <c r="C126" s="214"/>
    </row>
    <row r="127" spans="1:3" s="3" customFormat="1" ht="12.75">
      <c r="A127" s="51"/>
      <c r="B127" s="69"/>
      <c r="C127" s="213"/>
    </row>
    <row r="128" spans="1:3" s="3" customFormat="1" ht="12.75">
      <c r="A128" s="51"/>
      <c r="B128" s="199"/>
      <c r="C128" s="212"/>
    </row>
    <row r="129" spans="1:3" s="3" customFormat="1" ht="12.75">
      <c r="A129" s="51"/>
      <c r="B129" s="199"/>
      <c r="C129" s="212"/>
    </row>
    <row r="130" spans="1:3" s="3" customFormat="1" ht="12.75">
      <c r="A130" s="51"/>
      <c r="B130" s="82"/>
      <c r="C130" s="5"/>
    </row>
    <row r="131" spans="1:3" s="3" customFormat="1" ht="12.75">
      <c r="A131" s="51"/>
      <c r="B131" s="199"/>
      <c r="C131" s="212"/>
    </row>
    <row r="132" spans="1:3" s="3" customFormat="1" ht="12.75">
      <c r="A132" s="51"/>
      <c r="B132" s="199"/>
      <c r="C132" s="212"/>
    </row>
    <row r="133" spans="1:3" s="3" customFormat="1" ht="12.75">
      <c r="A133" s="51"/>
      <c r="B133" s="199"/>
      <c r="C133" s="212"/>
    </row>
    <row r="134" spans="1:3" s="3" customFormat="1" ht="12.75">
      <c r="A134" s="51"/>
      <c r="B134" s="69"/>
      <c r="C134" s="213"/>
    </row>
    <row r="135" spans="1:3" s="3" customFormat="1" ht="12.75">
      <c r="A135" s="51"/>
      <c r="B135" s="199"/>
      <c r="C135" s="212"/>
    </row>
    <row r="136" spans="1:3" s="3" customFormat="1" ht="12.75">
      <c r="A136" s="51"/>
      <c r="B136" s="69"/>
      <c r="C136" s="213"/>
    </row>
    <row r="137" spans="1:3" s="3" customFormat="1" ht="12.75">
      <c r="A137" s="51"/>
      <c r="B137" s="199"/>
      <c r="C137" s="212"/>
    </row>
    <row r="138" spans="1:3" s="3" customFormat="1" ht="12.75">
      <c r="A138" s="51"/>
      <c r="B138" s="199"/>
      <c r="C138" s="212"/>
    </row>
    <row r="139" spans="1:3" s="3" customFormat="1" ht="12.75">
      <c r="A139" s="51"/>
      <c r="B139" s="199"/>
      <c r="C139" s="212"/>
    </row>
    <row r="140" spans="1:3" s="3" customFormat="1" ht="12.75">
      <c r="A140" s="51"/>
      <c r="B140" s="199"/>
      <c r="C140" s="212"/>
    </row>
    <row r="141" spans="1:3" s="3" customFormat="1" ht="12.75">
      <c r="A141" s="221"/>
      <c r="B141" s="222"/>
      <c r="C141" s="31"/>
    </row>
    <row r="142" spans="1:3" s="3" customFormat="1" ht="28.5" customHeight="1">
      <c r="A142" s="51"/>
      <c r="B142" s="199"/>
      <c r="C142" s="214"/>
    </row>
    <row r="143" spans="1:3" s="3" customFormat="1" ht="12.75">
      <c r="A143" s="51"/>
      <c r="B143" s="79"/>
      <c r="C143" s="6"/>
    </row>
    <row r="144" spans="1:3" s="3" customFormat="1" ht="12.75">
      <c r="A144" s="51"/>
      <c r="B144" s="199"/>
      <c r="C144" s="212"/>
    </row>
    <row r="145" spans="1:3" s="3" customFormat="1" ht="12.75">
      <c r="A145" s="51"/>
      <c r="B145" s="82"/>
      <c r="C145" s="5"/>
    </row>
    <row r="146" spans="1:3" s="3" customFormat="1" ht="12.75">
      <c r="A146" s="51"/>
      <c r="B146" s="82"/>
      <c r="C146" s="5"/>
    </row>
    <row r="147" spans="1:3" s="3" customFormat="1" ht="12.75">
      <c r="A147" s="51"/>
      <c r="B147" s="199"/>
      <c r="C147" s="212"/>
    </row>
    <row r="148" spans="1:3" s="3" customFormat="1" ht="12.75">
      <c r="A148" s="51"/>
      <c r="B148" s="69"/>
      <c r="C148" s="213"/>
    </row>
    <row r="149" spans="1:3" s="3" customFormat="1" ht="12.75">
      <c r="A149" s="51"/>
      <c r="B149" s="199"/>
      <c r="C149" s="212"/>
    </row>
    <row r="150" spans="1:3" s="3" customFormat="1" ht="12.75">
      <c r="A150" s="51"/>
      <c r="B150" s="199"/>
      <c r="C150" s="212"/>
    </row>
    <row r="151" spans="1:3" s="3" customFormat="1" ht="12.75">
      <c r="A151" s="51"/>
      <c r="B151" s="69"/>
      <c r="C151" s="213"/>
    </row>
    <row r="152" spans="1:3" s="3" customFormat="1" ht="12.75">
      <c r="A152" s="51"/>
      <c r="B152" s="199"/>
      <c r="C152" s="212"/>
    </row>
    <row r="153" spans="1:3" s="3" customFormat="1" ht="12.75">
      <c r="A153" s="51"/>
      <c r="B153" s="82"/>
      <c r="C153" s="5"/>
    </row>
    <row r="154" spans="1:3" s="3" customFormat="1" ht="12.75">
      <c r="A154" s="51"/>
      <c r="B154" s="69"/>
      <c r="C154" s="6"/>
    </row>
    <row r="155" spans="1:3" s="3" customFormat="1" ht="12.75">
      <c r="A155" s="51"/>
      <c r="B155" s="204"/>
      <c r="C155" s="5"/>
    </row>
    <row r="156" spans="1:3" s="3" customFormat="1" ht="12.75">
      <c r="A156" s="51"/>
      <c r="B156" s="69"/>
      <c r="C156" s="213"/>
    </row>
    <row r="157" spans="1:3" s="3" customFormat="1" ht="12.75">
      <c r="A157" s="51"/>
      <c r="B157" s="199"/>
      <c r="C157" s="212"/>
    </row>
    <row r="158" spans="1:3" s="3" customFormat="1" ht="12.75">
      <c r="A158" s="51"/>
      <c r="B158" s="199"/>
      <c r="C158" s="214"/>
    </row>
    <row r="159" spans="1:3" s="3" customFormat="1" ht="12.75">
      <c r="A159" s="51"/>
      <c r="B159" s="204"/>
      <c r="C159" s="213"/>
    </row>
    <row r="160" spans="1:3" s="3" customFormat="1" ht="12.75">
      <c r="A160" s="51"/>
      <c r="B160" s="204"/>
      <c r="C160" s="5"/>
    </row>
    <row r="161" spans="1:3" s="3" customFormat="1" ht="12.75">
      <c r="A161" s="51"/>
      <c r="B161" s="204"/>
      <c r="C161" s="8"/>
    </row>
    <row r="162" spans="1:3" s="3" customFormat="1" ht="12.75">
      <c r="A162" s="51"/>
      <c r="B162" s="69"/>
      <c r="C162" s="218"/>
    </row>
    <row r="163" spans="1:3" s="3" customFormat="1" ht="12.75">
      <c r="A163" s="51"/>
      <c r="B163" s="199"/>
      <c r="C163" s="212"/>
    </row>
    <row r="164" spans="1:3" s="3" customFormat="1" ht="12.75">
      <c r="A164" s="51"/>
      <c r="B164" s="79"/>
      <c r="C164" s="4"/>
    </row>
    <row r="165" spans="1:3" s="3" customFormat="1" ht="12.75">
      <c r="A165" s="51"/>
      <c r="B165" s="82"/>
      <c r="C165" s="5"/>
    </row>
    <row r="166" spans="1:3" s="3" customFormat="1" ht="11.25" customHeight="1">
      <c r="A166" s="51"/>
      <c r="B166" s="82"/>
      <c r="C166" s="32"/>
    </row>
    <row r="167" spans="1:3" s="3" customFormat="1" ht="24" customHeight="1">
      <c r="A167" s="51"/>
      <c r="B167" s="82"/>
      <c r="C167" s="32"/>
    </row>
    <row r="168" spans="1:3" s="3" customFormat="1" ht="15" customHeight="1">
      <c r="A168" s="51"/>
      <c r="B168" s="79"/>
      <c r="C168" s="6"/>
    </row>
    <row r="169" spans="1:3" s="3" customFormat="1" ht="11.25" customHeight="1">
      <c r="A169" s="51"/>
      <c r="B169" s="82"/>
      <c r="C169" s="5"/>
    </row>
    <row r="170" spans="1:3" s="3" customFormat="1" ht="12.75">
      <c r="A170" s="51"/>
      <c r="B170" s="82"/>
      <c r="C170" s="1"/>
    </row>
    <row r="171" spans="1:3" s="3" customFormat="1" ht="13.5" customHeight="1">
      <c r="A171" s="51"/>
      <c r="B171" s="82"/>
      <c r="C171" s="214"/>
    </row>
    <row r="172" spans="1:3" s="3" customFormat="1" ht="12.75" customHeight="1">
      <c r="A172" s="51"/>
      <c r="B172" s="69"/>
      <c r="C172" s="218"/>
    </row>
    <row r="173" spans="1:3" s="3" customFormat="1" ht="12.75" customHeight="1">
      <c r="A173" s="51"/>
      <c r="B173" s="199"/>
      <c r="C173" s="212"/>
    </row>
    <row r="174" spans="1:3" s="3" customFormat="1" ht="12.75">
      <c r="A174" s="51"/>
      <c r="B174" s="199"/>
      <c r="C174" s="8"/>
    </row>
    <row r="175" spans="1:3" s="3" customFormat="1" ht="12.75">
      <c r="A175" s="51"/>
      <c r="B175" s="79"/>
      <c r="C175" s="6"/>
    </row>
    <row r="176" spans="1:3" s="3" customFormat="1" ht="12.75">
      <c r="A176" s="51"/>
      <c r="B176" s="82"/>
      <c r="C176" s="5"/>
    </row>
    <row r="177" spans="1:3" s="3" customFormat="1" ht="12.75">
      <c r="A177" s="51"/>
      <c r="B177" s="199"/>
      <c r="C177" s="212"/>
    </row>
    <row r="178" spans="1:3" s="3" customFormat="1" ht="15.75">
      <c r="A178" s="210"/>
      <c r="B178" s="85"/>
      <c r="C178" s="215"/>
    </row>
    <row r="179" spans="1:3" s="3" customFormat="1" ht="19.5" customHeight="1">
      <c r="A179" s="50"/>
      <c r="B179" s="196"/>
      <c r="C179" s="215"/>
    </row>
    <row r="180" spans="1:3" s="3" customFormat="1" ht="15" customHeight="1">
      <c r="A180" s="50"/>
      <c r="B180" s="196"/>
      <c r="C180" s="214"/>
    </row>
    <row r="181" spans="1:3" s="3" customFormat="1" ht="12.75">
      <c r="A181" s="51"/>
      <c r="B181" s="199"/>
      <c r="C181" s="215"/>
    </row>
    <row r="182" spans="1:3" s="3" customFormat="1" ht="12.75">
      <c r="A182" s="51"/>
      <c r="B182" s="70"/>
      <c r="C182" s="213"/>
    </row>
    <row r="183" spans="1:3" s="3" customFormat="1" ht="12.75">
      <c r="A183" s="51"/>
      <c r="B183" s="199"/>
      <c r="C183" s="214"/>
    </row>
    <row r="184" spans="1:3" s="3" customFormat="1" ht="12.75">
      <c r="A184" s="51"/>
      <c r="B184" s="199"/>
      <c r="C184" s="214"/>
    </row>
    <row r="185" spans="1:3" s="3" customFormat="1" ht="12.75">
      <c r="A185" s="51"/>
      <c r="B185" s="69"/>
      <c r="C185" s="218"/>
    </row>
    <row r="186" spans="1:3" s="3" customFormat="1" ht="12.75">
      <c r="A186" s="51"/>
      <c r="B186" s="199"/>
      <c r="C186" s="219"/>
    </row>
    <row r="187" spans="1:3" s="3" customFormat="1" ht="22.5" customHeight="1">
      <c r="A187" s="51"/>
      <c r="B187" s="199"/>
      <c r="C187" s="218"/>
    </row>
    <row r="188" spans="1:3" s="3" customFormat="1" ht="12.75">
      <c r="A188" s="51"/>
      <c r="B188" s="204"/>
      <c r="C188" s="215"/>
    </row>
    <row r="189" spans="1:3" s="3" customFormat="1" ht="12.75">
      <c r="A189" s="51"/>
      <c r="B189" s="204"/>
      <c r="C189" s="220"/>
    </row>
    <row r="190" spans="1:3" s="3" customFormat="1" ht="12.75">
      <c r="A190" s="51"/>
      <c r="B190" s="69"/>
      <c r="C190" s="213"/>
    </row>
    <row r="191" spans="1:3" s="3" customFormat="1" ht="12.75">
      <c r="A191" s="50"/>
      <c r="B191" s="196"/>
      <c r="C191" s="215"/>
    </row>
    <row r="192" spans="1:3" s="3" customFormat="1" ht="13.5" customHeight="1">
      <c r="A192" s="51"/>
      <c r="B192" s="199"/>
      <c r="C192" s="215"/>
    </row>
    <row r="193" spans="1:3" s="3" customFormat="1" ht="13.5" customHeight="1">
      <c r="A193" s="51"/>
      <c r="B193" s="199"/>
      <c r="C193" s="214"/>
    </row>
    <row r="194" spans="1:3" s="3" customFormat="1" ht="13.5" customHeight="1">
      <c r="A194" s="51"/>
      <c r="B194" s="69"/>
      <c r="C194" s="213"/>
    </row>
    <row r="195" spans="1:3" s="3" customFormat="1" ht="12.75">
      <c r="A195" s="51"/>
      <c r="B195" s="199"/>
      <c r="C195" s="214"/>
    </row>
    <row r="196" spans="1:3" s="3" customFormat="1" ht="12.75">
      <c r="A196" s="51"/>
      <c r="B196" s="79"/>
      <c r="C196" s="6"/>
    </row>
    <row r="197" spans="1:3" s="3" customFormat="1" ht="12.75">
      <c r="A197" s="51"/>
      <c r="B197" s="204"/>
      <c r="C197" s="8"/>
    </row>
    <row r="198" spans="1:3" s="3" customFormat="1" ht="12.75">
      <c r="A198" s="51"/>
      <c r="B198" s="69"/>
      <c r="C198" s="218"/>
    </row>
    <row r="199" spans="1:3" s="3" customFormat="1" ht="12.75">
      <c r="A199" s="51"/>
      <c r="B199" s="79"/>
      <c r="C199" s="9"/>
    </row>
    <row r="200" spans="1:3" s="3" customFormat="1" ht="12.75">
      <c r="A200" s="51"/>
      <c r="B200" s="82"/>
      <c r="C200" s="1"/>
    </row>
    <row r="201" spans="1:3" s="3" customFormat="1" ht="12.75">
      <c r="A201" s="51"/>
      <c r="B201" s="82"/>
      <c r="C201" s="214"/>
    </row>
    <row r="202" spans="1:3" s="3" customFormat="1" ht="12.75">
      <c r="A202" s="51"/>
      <c r="B202" s="69"/>
      <c r="C202" s="218"/>
    </row>
    <row r="203" spans="1:3" s="3" customFormat="1" ht="12.75">
      <c r="A203" s="51"/>
      <c r="B203" s="69"/>
      <c r="C203" s="218"/>
    </row>
    <row r="204" spans="1:3" s="3" customFormat="1" ht="12.75">
      <c r="A204" s="51"/>
      <c r="B204" s="199"/>
      <c r="C204" s="212"/>
    </row>
    <row r="205" spans="1:8" s="3" customFormat="1" ht="19.5">
      <c r="A205" s="240"/>
      <c r="B205" s="241"/>
      <c r="C205" s="241"/>
      <c r="D205" s="11"/>
      <c r="E205" s="11"/>
      <c r="F205" s="11"/>
      <c r="G205" s="11"/>
      <c r="H205" s="11"/>
    </row>
    <row r="206" spans="1:8" s="11" customFormat="1" ht="18" customHeight="1">
      <c r="A206" s="221"/>
      <c r="B206" s="222"/>
      <c r="C206" s="31"/>
      <c r="D206" s="3"/>
      <c r="E206" s="3"/>
      <c r="F206" s="3"/>
      <c r="G206" s="3"/>
      <c r="H206" s="3"/>
    </row>
    <row r="207" spans="1:2" s="3" customFormat="1" ht="28.5" customHeight="1">
      <c r="A207" s="51"/>
      <c r="B207" s="86"/>
    </row>
    <row r="208" spans="1:3" s="3" customFormat="1" ht="15.75">
      <c r="A208" s="52"/>
      <c r="B208" s="87"/>
      <c r="C208" s="2"/>
    </row>
    <row r="209" spans="1:3" s="3" customFormat="1" ht="12.75">
      <c r="A209" s="50"/>
      <c r="B209" s="87"/>
      <c r="C209" s="2"/>
    </row>
    <row r="210" spans="1:3" s="3" customFormat="1" ht="12.75">
      <c r="A210" s="50"/>
      <c r="B210" s="87"/>
      <c r="C210" s="2"/>
    </row>
    <row r="211" spans="1:3" s="3" customFormat="1" ht="17.25" customHeight="1">
      <c r="A211" s="50"/>
      <c r="B211" s="87"/>
      <c r="C211" s="2"/>
    </row>
    <row r="212" spans="1:3" s="3" customFormat="1" ht="13.5" customHeight="1">
      <c r="A212" s="50"/>
      <c r="B212" s="87"/>
      <c r="C212" s="2"/>
    </row>
    <row r="213" spans="1:2" s="3" customFormat="1" ht="12.75">
      <c r="A213" s="50"/>
      <c r="B213" s="86"/>
    </row>
    <row r="214" spans="1:3" s="3" customFormat="1" ht="12.75">
      <c r="A214" s="50"/>
      <c r="B214" s="87"/>
      <c r="C214" s="2"/>
    </row>
    <row r="215" spans="1:3" s="3" customFormat="1" ht="12.75">
      <c r="A215" s="50"/>
      <c r="B215" s="87"/>
      <c r="C215" s="10"/>
    </row>
    <row r="216" spans="1:3" s="3" customFormat="1" ht="12.75">
      <c r="A216" s="50"/>
      <c r="B216" s="87"/>
      <c r="C216" s="2"/>
    </row>
    <row r="217" spans="1:3" s="3" customFormat="1" ht="12.75">
      <c r="A217" s="50"/>
      <c r="B217" s="87"/>
      <c r="C217" s="219"/>
    </row>
    <row r="218" spans="1:3" s="3" customFormat="1" ht="22.5" customHeight="1">
      <c r="A218" s="51"/>
      <c r="B218" s="69"/>
      <c r="C218" s="216"/>
    </row>
    <row r="219" spans="1:2" s="3" customFormat="1" ht="22.5" customHeight="1">
      <c r="A219" s="51"/>
      <c r="B219" s="86"/>
    </row>
    <row r="220" spans="1:2" s="3" customFormat="1" ht="12.75">
      <c r="A220" s="51"/>
      <c r="B220" s="86"/>
    </row>
    <row r="221" spans="1:2" s="3" customFormat="1" ht="12.75">
      <c r="A221" s="51"/>
      <c r="B221" s="86"/>
    </row>
    <row r="222" spans="1:2" s="3" customFormat="1" ht="12.75">
      <c r="A222" s="51"/>
      <c r="B222" s="86"/>
    </row>
    <row r="223" spans="1:2" s="3" customFormat="1" ht="12.75">
      <c r="A223" s="51"/>
      <c r="B223" s="86"/>
    </row>
    <row r="224" spans="1:2" s="3" customFormat="1" ht="12.75">
      <c r="A224" s="51"/>
      <c r="B224" s="86"/>
    </row>
    <row r="225" spans="1:2" s="3" customFormat="1" ht="12.75">
      <c r="A225" s="51"/>
      <c r="B225" s="86"/>
    </row>
    <row r="226" spans="1:2" s="3" customFormat="1" ht="12.75">
      <c r="A226" s="51"/>
      <c r="B226" s="86"/>
    </row>
    <row r="227" spans="1:2" s="3" customFormat="1" ht="12.75">
      <c r="A227" s="51"/>
      <c r="B227" s="86"/>
    </row>
    <row r="228" spans="1:2" s="3" customFormat="1" ht="12.75">
      <c r="A228" s="51"/>
      <c r="B228" s="86"/>
    </row>
    <row r="229" spans="1:2" s="3" customFormat="1" ht="12.75">
      <c r="A229" s="51"/>
      <c r="B229" s="86"/>
    </row>
    <row r="230" spans="1:2" s="3" customFormat="1" ht="12.75">
      <c r="A230" s="51"/>
      <c r="B230" s="86"/>
    </row>
    <row r="231" spans="1:2" s="3" customFormat="1" ht="12.75">
      <c r="A231" s="51"/>
      <c r="B231" s="86"/>
    </row>
    <row r="232" spans="1:2" s="3" customFormat="1" ht="12.75">
      <c r="A232" s="51"/>
      <c r="B232" s="86"/>
    </row>
    <row r="233" spans="1:2" s="3" customFormat="1" ht="12.75">
      <c r="A233" s="51"/>
      <c r="B233" s="86"/>
    </row>
    <row r="234" spans="1:2" s="3" customFormat="1" ht="12.75">
      <c r="A234" s="51"/>
      <c r="B234" s="86"/>
    </row>
    <row r="235" spans="1:2" s="3" customFormat="1" ht="12.75">
      <c r="A235" s="51"/>
      <c r="B235" s="86"/>
    </row>
    <row r="236" spans="1:2" s="3" customFormat="1" ht="12.75">
      <c r="A236" s="51"/>
      <c r="B236" s="86"/>
    </row>
    <row r="237" spans="1:2" s="3" customFormat="1" ht="12.75">
      <c r="A237" s="51"/>
      <c r="B237" s="86"/>
    </row>
    <row r="238" spans="1:2" s="3" customFormat="1" ht="12.75">
      <c r="A238" s="51"/>
      <c r="B238" s="86"/>
    </row>
    <row r="239" spans="1:2" s="3" customFormat="1" ht="12.75">
      <c r="A239" s="51"/>
      <c r="B239" s="86"/>
    </row>
    <row r="240" spans="1:2" s="3" customFormat="1" ht="12.75">
      <c r="A240" s="51"/>
      <c r="B240" s="86"/>
    </row>
    <row r="241" spans="1:2" s="3" customFormat="1" ht="12.75">
      <c r="A241" s="51"/>
      <c r="B241" s="86"/>
    </row>
    <row r="242" spans="1:2" s="3" customFormat="1" ht="12.75">
      <c r="A242" s="51"/>
      <c r="B242" s="86"/>
    </row>
    <row r="243" spans="1:2" s="3" customFormat="1" ht="12.75">
      <c r="A243" s="51"/>
      <c r="B243" s="86"/>
    </row>
    <row r="244" spans="1:2" s="3" customFormat="1" ht="12.75">
      <c r="A244" s="51"/>
      <c r="B244" s="86"/>
    </row>
    <row r="245" spans="1:2" s="3" customFormat="1" ht="12.75">
      <c r="A245" s="51"/>
      <c r="B245" s="86"/>
    </row>
    <row r="246" spans="1:2" s="3" customFormat="1" ht="12.75">
      <c r="A246" s="51"/>
      <c r="B246" s="86"/>
    </row>
    <row r="247" spans="1:2" s="3" customFormat="1" ht="12.75">
      <c r="A247" s="51"/>
      <c r="B247" s="86"/>
    </row>
    <row r="248" spans="1:2" s="3" customFormat="1" ht="12.75">
      <c r="A248" s="51"/>
      <c r="B248" s="86"/>
    </row>
    <row r="249" spans="1:2" s="3" customFormat="1" ht="12.75">
      <c r="A249" s="51"/>
      <c r="B249" s="86"/>
    </row>
    <row r="250" spans="1:2" s="3" customFormat="1" ht="12.75">
      <c r="A250" s="51"/>
      <c r="B250" s="86"/>
    </row>
    <row r="251" spans="1:2" s="3" customFormat="1" ht="12.75">
      <c r="A251" s="51"/>
      <c r="B251" s="86"/>
    </row>
    <row r="252" spans="1:2" s="3" customFormat="1" ht="12.75">
      <c r="A252" s="51"/>
      <c r="B252" s="86"/>
    </row>
    <row r="253" spans="1:2" s="3" customFormat="1" ht="12.75">
      <c r="A253" s="51"/>
      <c r="B253" s="86"/>
    </row>
    <row r="254" spans="1:2" s="3" customFormat="1" ht="12.75">
      <c r="A254" s="51"/>
      <c r="B254" s="86"/>
    </row>
    <row r="255" spans="1:2" s="3" customFormat="1" ht="12.75">
      <c r="A255" s="51"/>
      <c r="B255" s="86"/>
    </row>
    <row r="256" spans="1:2" s="3" customFormat="1" ht="12.75">
      <c r="A256" s="51"/>
      <c r="B256" s="86"/>
    </row>
    <row r="257" spans="1:2" s="3" customFormat="1" ht="12.75">
      <c r="A257" s="51"/>
      <c r="B257" s="86"/>
    </row>
    <row r="258" spans="1:2" s="3" customFormat="1" ht="12.75">
      <c r="A258" s="51"/>
      <c r="B258" s="86"/>
    </row>
    <row r="259" spans="1:2" s="3" customFormat="1" ht="12.75">
      <c r="A259" s="51"/>
      <c r="B259" s="86"/>
    </row>
    <row r="260" spans="1:2" s="3" customFormat="1" ht="12.75">
      <c r="A260" s="51"/>
      <c r="B260" s="86"/>
    </row>
    <row r="261" spans="1:2" s="3" customFormat="1" ht="12.75">
      <c r="A261" s="51"/>
      <c r="B261" s="86"/>
    </row>
    <row r="262" spans="1:2" s="3" customFormat="1" ht="12.75">
      <c r="A262" s="51"/>
      <c r="B262" s="86"/>
    </row>
    <row r="263" spans="1:2" s="3" customFormat="1" ht="12.75">
      <c r="A263" s="51"/>
      <c r="B263" s="86"/>
    </row>
    <row r="264" spans="1:2" s="3" customFormat="1" ht="12.75">
      <c r="A264" s="51"/>
      <c r="B264" s="86"/>
    </row>
    <row r="265" spans="1:2" s="3" customFormat="1" ht="12.75">
      <c r="A265" s="51"/>
      <c r="B265" s="86"/>
    </row>
    <row r="266" spans="1:2" s="3" customFormat="1" ht="12.75">
      <c r="A266" s="51"/>
      <c r="B266" s="86"/>
    </row>
    <row r="267" spans="1:2" s="3" customFormat="1" ht="12.75">
      <c r="A267" s="51"/>
      <c r="B267" s="86"/>
    </row>
    <row r="268" spans="1:2" s="3" customFormat="1" ht="12.75">
      <c r="A268" s="51"/>
      <c r="B268" s="86"/>
    </row>
    <row r="269" spans="1:2" s="3" customFormat="1" ht="12.75">
      <c r="A269" s="51"/>
      <c r="B269" s="86"/>
    </row>
    <row r="270" spans="1:2" s="3" customFormat="1" ht="12.75">
      <c r="A270" s="51"/>
      <c r="B270" s="86"/>
    </row>
    <row r="271" spans="1:2" s="3" customFormat="1" ht="12.75">
      <c r="A271" s="51"/>
      <c r="B271" s="86"/>
    </row>
    <row r="272" spans="1:2" s="3" customFormat="1" ht="12.75">
      <c r="A272" s="51"/>
      <c r="B272" s="86"/>
    </row>
    <row r="273" spans="1:2" s="3" customFormat="1" ht="12.75">
      <c r="A273" s="51"/>
      <c r="B273" s="86"/>
    </row>
    <row r="274" spans="1:2" s="3" customFormat="1" ht="12.75">
      <c r="A274" s="51"/>
      <c r="B274" s="86"/>
    </row>
    <row r="275" spans="1:2" s="3" customFormat="1" ht="12.75">
      <c r="A275" s="51"/>
      <c r="B275" s="86"/>
    </row>
    <row r="276" spans="1:2" s="3" customFormat="1" ht="12.75">
      <c r="A276" s="51"/>
      <c r="B276" s="86"/>
    </row>
    <row r="277" spans="1:2" s="3" customFormat="1" ht="12.75">
      <c r="A277" s="51"/>
      <c r="B277" s="86"/>
    </row>
    <row r="278" spans="1:2" s="3" customFormat="1" ht="12.75">
      <c r="A278" s="51"/>
      <c r="B278" s="86"/>
    </row>
    <row r="279" spans="1:2" s="3" customFormat="1" ht="12.75">
      <c r="A279" s="51"/>
      <c r="B279" s="86"/>
    </row>
    <row r="280" spans="1:2" s="3" customFormat="1" ht="12.75">
      <c r="A280" s="51"/>
      <c r="B280" s="86"/>
    </row>
    <row r="281" spans="1:2" s="3" customFormat="1" ht="12.75">
      <c r="A281" s="51"/>
      <c r="B281" s="86"/>
    </row>
    <row r="282" spans="1:2" s="3" customFormat="1" ht="12.75">
      <c r="A282" s="51"/>
      <c r="B282" s="86"/>
    </row>
    <row r="283" spans="1:2" s="3" customFormat="1" ht="12.75">
      <c r="A283" s="51"/>
      <c r="B283" s="86"/>
    </row>
    <row r="284" spans="1:2" s="3" customFormat="1" ht="12.75">
      <c r="A284" s="51"/>
      <c r="B284" s="86"/>
    </row>
    <row r="285" spans="1:2" s="3" customFormat="1" ht="12.75">
      <c r="A285" s="51"/>
      <c r="B285" s="86"/>
    </row>
    <row r="286" spans="1:2" s="3" customFormat="1" ht="12.75">
      <c r="A286" s="51"/>
      <c r="B286" s="86"/>
    </row>
    <row r="287" spans="1:2" s="3" customFormat="1" ht="12.75">
      <c r="A287" s="51"/>
      <c r="B287" s="86"/>
    </row>
    <row r="288" spans="1:2" s="3" customFormat="1" ht="12.75">
      <c r="A288" s="51"/>
      <c r="B288" s="86"/>
    </row>
    <row r="289" spans="1:2" s="3" customFormat="1" ht="12.75">
      <c r="A289" s="51"/>
      <c r="B289" s="86"/>
    </row>
    <row r="290" spans="1:2" s="3" customFormat="1" ht="12.75">
      <c r="A290" s="51"/>
      <c r="B290" s="86"/>
    </row>
    <row r="291" spans="1:2" s="3" customFormat="1" ht="12.75">
      <c r="A291" s="51"/>
      <c r="B291" s="86"/>
    </row>
    <row r="292" spans="1:2" s="3" customFormat="1" ht="12.75">
      <c r="A292" s="51"/>
      <c r="B292" s="86"/>
    </row>
    <row r="293" spans="1:2" s="3" customFormat="1" ht="12.75">
      <c r="A293" s="51"/>
      <c r="B293" s="86"/>
    </row>
    <row r="294" spans="1:2" s="3" customFormat="1" ht="12.75">
      <c r="A294" s="51"/>
      <c r="B294" s="86"/>
    </row>
    <row r="295" spans="1:2" s="3" customFormat="1" ht="12.75">
      <c r="A295" s="51"/>
      <c r="B295" s="86"/>
    </row>
    <row r="296" spans="1:2" s="3" customFormat="1" ht="12.75">
      <c r="A296" s="51"/>
      <c r="B296" s="86"/>
    </row>
    <row r="297" spans="1:2" s="3" customFormat="1" ht="12.75">
      <c r="A297" s="51"/>
      <c r="B297" s="86"/>
    </row>
    <row r="298" spans="1:2" s="3" customFormat="1" ht="12.75">
      <c r="A298" s="51"/>
      <c r="B298" s="86"/>
    </row>
    <row r="299" spans="1:2" s="3" customFormat="1" ht="12.75">
      <c r="A299" s="51"/>
      <c r="B299" s="86"/>
    </row>
    <row r="300" spans="1:2" s="3" customFormat="1" ht="12.75">
      <c r="A300" s="51"/>
      <c r="B300" s="86"/>
    </row>
    <row r="301" spans="1:2" s="3" customFormat="1" ht="12.75">
      <c r="A301" s="51"/>
      <c r="B301" s="86"/>
    </row>
    <row r="302" spans="1:2" s="3" customFormat="1" ht="12.75">
      <c r="A302" s="51"/>
      <c r="B302" s="86"/>
    </row>
    <row r="303" spans="1:2" s="3" customFormat="1" ht="12.75">
      <c r="A303" s="51"/>
      <c r="B303" s="86"/>
    </row>
    <row r="304" spans="1:2" s="3" customFormat="1" ht="12.75">
      <c r="A304" s="51"/>
      <c r="B304" s="86"/>
    </row>
    <row r="305" spans="1:2" s="3" customFormat="1" ht="12.75">
      <c r="A305" s="51"/>
      <c r="B305" s="86"/>
    </row>
    <row r="306" spans="1:2" s="3" customFormat="1" ht="12.75">
      <c r="A306" s="51"/>
      <c r="B306" s="86"/>
    </row>
    <row r="307" spans="1:2" s="3" customFormat="1" ht="12.75">
      <c r="A307" s="51"/>
      <c r="B307" s="86"/>
    </row>
    <row r="308" spans="1:2" s="3" customFormat="1" ht="12.75">
      <c r="A308" s="51"/>
      <c r="B308" s="86"/>
    </row>
    <row r="309" spans="1:2" s="3" customFormat="1" ht="12.75">
      <c r="A309" s="51"/>
      <c r="B309" s="86"/>
    </row>
    <row r="310" spans="1:2" s="3" customFormat="1" ht="12.75">
      <c r="A310" s="51"/>
      <c r="B310" s="86"/>
    </row>
    <row r="311" spans="1:2" s="3" customFormat="1" ht="12.75">
      <c r="A311" s="51"/>
      <c r="B311" s="86"/>
    </row>
    <row r="312" spans="1:2" s="3" customFormat="1" ht="12.75">
      <c r="A312" s="51"/>
      <c r="B312" s="86"/>
    </row>
    <row r="313" spans="1:2" s="3" customFormat="1" ht="12.75">
      <c r="A313" s="51"/>
      <c r="B313" s="86"/>
    </row>
    <row r="314" spans="1:2" s="3" customFormat="1" ht="12.75">
      <c r="A314" s="51"/>
      <c r="B314" s="86"/>
    </row>
    <row r="315" spans="1:2" s="3" customFormat="1" ht="12.75">
      <c r="A315" s="51"/>
      <c r="B315" s="86"/>
    </row>
    <row r="316" spans="1:2" s="3" customFormat="1" ht="12.75">
      <c r="A316" s="51"/>
      <c r="B316" s="86"/>
    </row>
    <row r="317" spans="1:2" s="3" customFormat="1" ht="12.75">
      <c r="A317" s="51"/>
      <c r="B317" s="86"/>
    </row>
    <row r="318" spans="1:2" s="3" customFormat="1" ht="12.75">
      <c r="A318" s="51"/>
      <c r="B318" s="86"/>
    </row>
    <row r="319" spans="1:2" s="3" customFormat="1" ht="12.75">
      <c r="A319" s="51"/>
      <c r="B319" s="86"/>
    </row>
    <row r="320" spans="1:2" s="3" customFormat="1" ht="12.75">
      <c r="A320" s="51"/>
      <c r="B320" s="86"/>
    </row>
    <row r="321" spans="1:2" s="3" customFormat="1" ht="12.75">
      <c r="A321" s="51"/>
      <c r="B321" s="86"/>
    </row>
    <row r="322" spans="1:2" s="3" customFormat="1" ht="12.75">
      <c r="A322" s="51"/>
      <c r="B322" s="86"/>
    </row>
    <row r="323" spans="1:2" s="3" customFormat="1" ht="12.75">
      <c r="A323" s="51"/>
      <c r="B323" s="86"/>
    </row>
    <row r="324" spans="1:2" s="3" customFormat="1" ht="12.75">
      <c r="A324" s="51"/>
      <c r="B324" s="86"/>
    </row>
    <row r="325" spans="1:2" s="3" customFormat="1" ht="12.75">
      <c r="A325" s="51"/>
      <c r="B325" s="86"/>
    </row>
    <row r="326" spans="1:2" s="3" customFormat="1" ht="12.75">
      <c r="A326" s="51"/>
      <c r="B326" s="86"/>
    </row>
    <row r="327" spans="1:2" s="3" customFormat="1" ht="12.75">
      <c r="A327" s="51"/>
      <c r="B327" s="86"/>
    </row>
    <row r="328" spans="1:2" s="3" customFormat="1" ht="12.75">
      <c r="A328" s="51"/>
      <c r="B328" s="86"/>
    </row>
    <row r="329" spans="1:2" s="3" customFormat="1" ht="12.75">
      <c r="A329" s="51"/>
      <c r="B329" s="86"/>
    </row>
    <row r="330" spans="1:2" s="3" customFormat="1" ht="12.75">
      <c r="A330" s="51"/>
      <c r="B330" s="86"/>
    </row>
    <row r="331" spans="1:2" s="3" customFormat="1" ht="12.75">
      <c r="A331" s="51"/>
      <c r="B331" s="86"/>
    </row>
    <row r="332" spans="1:2" s="3" customFormat="1" ht="12.75">
      <c r="A332" s="51"/>
      <c r="B332" s="86"/>
    </row>
    <row r="333" spans="1:2" s="3" customFormat="1" ht="12.75">
      <c r="A333" s="51"/>
      <c r="B333" s="86"/>
    </row>
    <row r="334" spans="1:2" s="3" customFormat="1" ht="12.75">
      <c r="A334" s="51"/>
      <c r="B334" s="86"/>
    </row>
    <row r="335" spans="1:2" s="3" customFormat="1" ht="12.75">
      <c r="A335" s="51"/>
      <c r="B335" s="86"/>
    </row>
    <row r="336" spans="1:2" s="3" customFormat="1" ht="12.75">
      <c r="A336" s="51"/>
      <c r="B336" s="86"/>
    </row>
    <row r="337" spans="1:2" s="3" customFormat="1" ht="12.75">
      <c r="A337" s="51"/>
      <c r="B337" s="86"/>
    </row>
    <row r="338" spans="1:2" s="3" customFormat="1" ht="12.75">
      <c r="A338" s="51"/>
      <c r="B338" s="86"/>
    </row>
    <row r="339" spans="1:2" s="3" customFormat="1" ht="12.75">
      <c r="A339" s="51"/>
      <c r="B339" s="86"/>
    </row>
    <row r="340" spans="1:2" s="3" customFormat="1" ht="12.75">
      <c r="A340" s="51"/>
      <c r="B340" s="86"/>
    </row>
    <row r="341" spans="1:2" s="3" customFormat="1" ht="12.75">
      <c r="A341" s="51"/>
      <c r="B341" s="86"/>
    </row>
    <row r="342" spans="1:2" s="3" customFormat="1" ht="12.75">
      <c r="A342" s="51"/>
      <c r="B342" s="86"/>
    </row>
    <row r="343" spans="1:2" s="3" customFormat="1" ht="12.75">
      <c r="A343" s="51"/>
      <c r="B343" s="86"/>
    </row>
    <row r="344" spans="1:2" s="3" customFormat="1" ht="12.75">
      <c r="A344" s="51"/>
      <c r="B344" s="86"/>
    </row>
    <row r="345" spans="1:2" s="3" customFormat="1" ht="12.75">
      <c r="A345" s="51"/>
      <c r="B345" s="86"/>
    </row>
    <row r="346" spans="1:2" s="3" customFormat="1" ht="12.75">
      <c r="A346" s="51"/>
      <c r="B346" s="86"/>
    </row>
    <row r="347" spans="1:2" s="3" customFormat="1" ht="12.75">
      <c r="A347" s="51"/>
      <c r="B347" s="86"/>
    </row>
    <row r="348" spans="1:2" s="3" customFormat="1" ht="12.75">
      <c r="A348" s="51"/>
      <c r="B348" s="86"/>
    </row>
    <row r="349" spans="1:2" s="3" customFormat="1" ht="12.75">
      <c r="A349" s="51"/>
      <c r="B349" s="86"/>
    </row>
    <row r="350" spans="1:2" s="3" customFormat="1" ht="12.75">
      <c r="A350" s="51"/>
      <c r="B350" s="86"/>
    </row>
    <row r="351" spans="1:2" s="3" customFormat="1" ht="12.75">
      <c r="A351" s="51"/>
      <c r="B351" s="86"/>
    </row>
    <row r="352" spans="1:2" s="3" customFormat="1" ht="12.75">
      <c r="A352" s="51"/>
      <c r="B352" s="86"/>
    </row>
    <row r="353" spans="1:2" s="3" customFormat="1" ht="12.75">
      <c r="A353" s="51"/>
      <c r="B353" s="86"/>
    </row>
    <row r="354" spans="1:2" s="3" customFormat="1" ht="12.75">
      <c r="A354" s="51"/>
      <c r="B354" s="86"/>
    </row>
    <row r="355" spans="1:2" s="3" customFormat="1" ht="12.75">
      <c r="A355" s="51"/>
      <c r="B355" s="86"/>
    </row>
    <row r="356" spans="1:2" s="3" customFormat="1" ht="12.75">
      <c r="A356" s="51"/>
      <c r="B356" s="86"/>
    </row>
    <row r="357" spans="1:2" s="3" customFormat="1" ht="12.75">
      <c r="A357" s="51"/>
      <c r="B357" s="86"/>
    </row>
    <row r="358" spans="1:2" s="3" customFormat="1" ht="12.75">
      <c r="A358" s="51"/>
      <c r="B358" s="86"/>
    </row>
    <row r="359" spans="1:2" s="3" customFormat="1" ht="12.75">
      <c r="A359" s="51"/>
      <c r="B359" s="86"/>
    </row>
    <row r="360" spans="1:2" s="3" customFormat="1" ht="12.75">
      <c r="A360" s="51"/>
      <c r="B360" s="86"/>
    </row>
    <row r="361" spans="1:2" s="3" customFormat="1" ht="12.75">
      <c r="A361" s="51"/>
      <c r="B361" s="86"/>
    </row>
    <row r="362" spans="1:2" s="3" customFormat="1" ht="12.75">
      <c r="A362" s="51"/>
      <c r="B362" s="86"/>
    </row>
    <row r="363" spans="1:2" s="3" customFormat="1" ht="12.75">
      <c r="A363" s="51"/>
      <c r="B363" s="86"/>
    </row>
    <row r="364" spans="1:2" s="3" customFormat="1" ht="12.75">
      <c r="A364" s="51"/>
      <c r="B364" s="86"/>
    </row>
    <row r="365" spans="1:2" s="3" customFormat="1" ht="12.75">
      <c r="A365" s="51"/>
      <c r="B365" s="86"/>
    </row>
    <row r="366" spans="1:2" s="3" customFormat="1" ht="12.75">
      <c r="A366" s="51"/>
      <c r="B366" s="86"/>
    </row>
    <row r="367" spans="1:2" s="3" customFormat="1" ht="12.75">
      <c r="A367" s="51"/>
      <c r="B367" s="86"/>
    </row>
    <row r="368" spans="1:2" s="3" customFormat="1" ht="12.75">
      <c r="A368" s="51"/>
      <c r="B368" s="86"/>
    </row>
    <row r="369" spans="1:2" s="3" customFormat="1" ht="12.75">
      <c r="A369" s="51"/>
      <c r="B369" s="86"/>
    </row>
    <row r="370" spans="1:2" s="3" customFormat="1" ht="12.75">
      <c r="A370" s="51"/>
      <c r="B370" s="86"/>
    </row>
    <row r="371" spans="1:2" s="3" customFormat="1" ht="12.75">
      <c r="A371" s="51"/>
      <c r="B371" s="86"/>
    </row>
    <row r="372" spans="1:2" s="3" customFormat="1" ht="12.75">
      <c r="A372" s="51"/>
      <c r="B372" s="86"/>
    </row>
    <row r="373" spans="1:2" s="3" customFormat="1" ht="12.75">
      <c r="A373" s="51"/>
      <c r="B373" s="86"/>
    </row>
    <row r="374" spans="1:2" s="3" customFormat="1" ht="12.75">
      <c r="A374" s="51"/>
      <c r="B374" s="86"/>
    </row>
    <row r="375" spans="1:2" s="3" customFormat="1" ht="12.75">
      <c r="A375" s="51"/>
      <c r="B375" s="86"/>
    </row>
    <row r="376" spans="1:2" s="3" customFormat="1" ht="12.75">
      <c r="A376" s="51"/>
      <c r="B376" s="86"/>
    </row>
    <row r="377" spans="1:2" s="3" customFormat="1" ht="12.75">
      <c r="A377" s="51"/>
      <c r="B377" s="86"/>
    </row>
    <row r="378" spans="1:2" s="3" customFormat="1" ht="12.75">
      <c r="A378" s="51"/>
      <c r="B378" s="86"/>
    </row>
    <row r="379" spans="1:2" s="3" customFormat="1" ht="12.75">
      <c r="A379" s="51"/>
      <c r="B379" s="86"/>
    </row>
    <row r="380" spans="1:2" s="3" customFormat="1" ht="12.75">
      <c r="A380" s="51"/>
      <c r="B380" s="86"/>
    </row>
    <row r="381" spans="1:2" s="3" customFormat="1" ht="12.75">
      <c r="A381" s="51"/>
      <c r="B381" s="86"/>
    </row>
    <row r="382" spans="1:2" s="3" customFormat="1" ht="12.75">
      <c r="A382" s="51"/>
      <c r="B382" s="86"/>
    </row>
    <row r="383" spans="1:2" s="3" customFormat="1" ht="12.75">
      <c r="A383" s="51"/>
      <c r="B383" s="86"/>
    </row>
    <row r="384" spans="1:2" s="3" customFormat="1" ht="12.75">
      <c r="A384" s="51"/>
      <c r="B384" s="86"/>
    </row>
    <row r="385" spans="1:2" s="3" customFormat="1" ht="12.75">
      <c r="A385" s="51"/>
      <c r="B385" s="86"/>
    </row>
    <row r="386" spans="1:2" s="3" customFormat="1" ht="12.75">
      <c r="A386" s="51"/>
      <c r="B386" s="86"/>
    </row>
    <row r="387" spans="1:2" s="3" customFormat="1" ht="12.75">
      <c r="A387" s="51"/>
      <c r="B387" s="86"/>
    </row>
    <row r="388" spans="1:2" s="3" customFormat="1" ht="12.75">
      <c r="A388" s="51"/>
      <c r="B388" s="86"/>
    </row>
    <row r="389" spans="1:2" s="3" customFormat="1" ht="12.75">
      <c r="A389" s="51"/>
      <c r="B389" s="86"/>
    </row>
    <row r="390" spans="1:2" s="3" customFormat="1" ht="12.75">
      <c r="A390" s="51"/>
      <c r="B390" s="86"/>
    </row>
    <row r="391" spans="1:2" s="3" customFormat="1" ht="12.75">
      <c r="A391" s="51"/>
      <c r="B391" s="86"/>
    </row>
    <row r="392" spans="1:2" s="3" customFormat="1" ht="12.75">
      <c r="A392" s="51"/>
      <c r="B392" s="86"/>
    </row>
    <row r="393" spans="1:2" s="3" customFormat="1" ht="12.75">
      <c r="A393" s="51"/>
      <c r="B393" s="86"/>
    </row>
    <row r="394" spans="1:2" s="3" customFormat="1" ht="12.75">
      <c r="A394" s="51"/>
      <c r="B394" s="86"/>
    </row>
    <row r="395" spans="1:2" s="3" customFormat="1" ht="12.75">
      <c r="A395" s="51"/>
      <c r="B395" s="86"/>
    </row>
    <row r="396" spans="1:2" s="3" customFormat="1" ht="12.75">
      <c r="A396" s="51"/>
      <c r="B396" s="86"/>
    </row>
    <row r="397" spans="1:2" s="3" customFormat="1" ht="12.75">
      <c r="A397" s="51"/>
      <c r="B397" s="86"/>
    </row>
    <row r="398" spans="1:2" s="3" customFormat="1" ht="12.75">
      <c r="A398" s="51"/>
      <c r="B398" s="86"/>
    </row>
    <row r="399" spans="1:2" s="3" customFormat="1" ht="12.75">
      <c r="A399" s="51"/>
      <c r="B399" s="86"/>
    </row>
    <row r="400" spans="1:2" s="3" customFormat="1" ht="12.75">
      <c r="A400" s="51"/>
      <c r="B400" s="86"/>
    </row>
    <row r="401" spans="1:2" s="3" customFormat="1" ht="12.75">
      <c r="A401" s="51"/>
      <c r="B401" s="86"/>
    </row>
    <row r="402" spans="1:2" s="3" customFormat="1" ht="12.75">
      <c r="A402" s="51"/>
      <c r="B402" s="86"/>
    </row>
    <row r="403" spans="1:2" s="3" customFormat="1" ht="12.75">
      <c r="A403" s="51"/>
      <c r="B403" s="86"/>
    </row>
    <row r="404" spans="1:2" s="3" customFormat="1" ht="12.75">
      <c r="A404" s="51"/>
      <c r="B404" s="86"/>
    </row>
    <row r="405" spans="1:2" s="3" customFormat="1" ht="12.75">
      <c r="A405" s="51"/>
      <c r="B405" s="86"/>
    </row>
    <row r="406" spans="1:2" s="3" customFormat="1" ht="12.75">
      <c r="A406" s="51"/>
      <c r="B406" s="86"/>
    </row>
    <row r="407" spans="1:2" s="3" customFormat="1" ht="12.75">
      <c r="A407" s="51"/>
      <c r="B407" s="86"/>
    </row>
    <row r="408" spans="1:2" s="3" customFormat="1" ht="12.75">
      <c r="A408" s="51"/>
      <c r="B408" s="86"/>
    </row>
    <row r="409" spans="1:2" s="3" customFormat="1" ht="12.75">
      <c r="A409" s="51"/>
      <c r="B409" s="86"/>
    </row>
    <row r="410" spans="1:2" s="3" customFormat="1" ht="12.75">
      <c r="A410" s="51"/>
      <c r="B410" s="86"/>
    </row>
    <row r="411" spans="1:2" s="3" customFormat="1" ht="12.75">
      <c r="A411" s="51"/>
      <c r="B411" s="86"/>
    </row>
    <row r="412" spans="1:2" s="3" customFormat="1" ht="12.75">
      <c r="A412" s="51"/>
      <c r="B412" s="86"/>
    </row>
    <row r="413" spans="1:2" s="3" customFormat="1" ht="12.75">
      <c r="A413" s="51"/>
      <c r="B413" s="86"/>
    </row>
    <row r="414" spans="1:2" s="3" customFormat="1" ht="12.75">
      <c r="A414" s="51"/>
      <c r="B414" s="86"/>
    </row>
    <row r="415" spans="1:2" s="3" customFormat="1" ht="12.75">
      <c r="A415" s="51"/>
      <c r="B415" s="86"/>
    </row>
    <row r="416" spans="1:2" s="3" customFormat="1" ht="12.75">
      <c r="A416" s="51"/>
      <c r="B416" s="86"/>
    </row>
    <row r="417" spans="1:2" s="3" customFormat="1" ht="12.75">
      <c r="A417" s="51"/>
      <c r="B417" s="86"/>
    </row>
    <row r="418" spans="1:2" s="3" customFormat="1" ht="12.75">
      <c r="A418" s="51"/>
      <c r="B418" s="86"/>
    </row>
    <row r="419" spans="1:2" s="3" customFormat="1" ht="12.75">
      <c r="A419" s="51"/>
      <c r="B419" s="86"/>
    </row>
    <row r="420" spans="1:2" s="3" customFormat="1" ht="12.75">
      <c r="A420" s="51"/>
      <c r="B420" s="86"/>
    </row>
    <row r="421" spans="1:2" s="3" customFormat="1" ht="12.75">
      <c r="A421" s="51"/>
      <c r="B421" s="86"/>
    </row>
    <row r="422" spans="1:2" s="3" customFormat="1" ht="12.75">
      <c r="A422" s="51"/>
      <c r="B422" s="86"/>
    </row>
    <row r="423" spans="1:2" s="3" customFormat="1" ht="12.75">
      <c r="A423" s="51"/>
      <c r="B423" s="86"/>
    </row>
    <row r="424" spans="1:2" s="3" customFormat="1" ht="12.75">
      <c r="A424" s="51"/>
      <c r="B424" s="86"/>
    </row>
    <row r="425" spans="1:2" s="3" customFormat="1" ht="12.75">
      <c r="A425" s="51"/>
      <c r="B425" s="86"/>
    </row>
    <row r="426" spans="1:2" s="3" customFormat="1" ht="12.75">
      <c r="A426" s="51"/>
      <c r="B426" s="86"/>
    </row>
    <row r="427" spans="1:2" s="3" customFormat="1" ht="12.75">
      <c r="A427" s="51"/>
      <c r="B427" s="86"/>
    </row>
    <row r="428" spans="1:2" s="3" customFormat="1" ht="12.75">
      <c r="A428" s="51"/>
      <c r="B428" s="86"/>
    </row>
    <row r="429" spans="1:2" s="3" customFormat="1" ht="12.75">
      <c r="A429" s="51"/>
      <c r="B429" s="86"/>
    </row>
    <row r="430" spans="1:2" s="3" customFormat="1" ht="12.75">
      <c r="A430" s="51"/>
      <c r="B430" s="86"/>
    </row>
    <row r="431" spans="1:2" s="3" customFormat="1" ht="12.75">
      <c r="A431" s="51"/>
      <c r="B431" s="86"/>
    </row>
    <row r="432" spans="1:2" s="3" customFormat="1" ht="12.75">
      <c r="A432" s="51"/>
      <c r="B432" s="86"/>
    </row>
    <row r="433" spans="1:2" s="3" customFormat="1" ht="12.75">
      <c r="A433" s="51"/>
      <c r="B433" s="86"/>
    </row>
    <row r="434" spans="1:2" s="3" customFormat="1" ht="12.75">
      <c r="A434" s="51"/>
      <c r="B434" s="86"/>
    </row>
    <row r="435" spans="1:2" s="3" customFormat="1" ht="12.75">
      <c r="A435" s="51"/>
      <c r="B435" s="86"/>
    </row>
    <row r="436" spans="1:2" s="3" customFormat="1" ht="12.75">
      <c r="A436" s="51"/>
      <c r="B436" s="86"/>
    </row>
    <row r="437" spans="1:2" s="3" customFormat="1" ht="12.75">
      <c r="A437" s="51"/>
      <c r="B437" s="86"/>
    </row>
    <row r="438" spans="1:2" s="3" customFormat="1" ht="12.75">
      <c r="A438" s="51"/>
      <c r="B438" s="86"/>
    </row>
    <row r="439" spans="1:2" s="3" customFormat="1" ht="12.75">
      <c r="A439" s="51"/>
      <c r="B439" s="86"/>
    </row>
    <row r="440" spans="1:2" s="3" customFormat="1" ht="12.75">
      <c r="A440" s="51"/>
      <c r="B440" s="86"/>
    </row>
    <row r="441" spans="1:2" s="3" customFormat="1" ht="12.75">
      <c r="A441" s="51"/>
      <c r="B441" s="86"/>
    </row>
    <row r="442" spans="1:2" s="3" customFormat="1" ht="12.75">
      <c r="A442" s="51"/>
      <c r="B442" s="86"/>
    </row>
    <row r="443" spans="1:2" s="3" customFormat="1" ht="12.75">
      <c r="A443" s="51"/>
      <c r="B443" s="86"/>
    </row>
    <row r="444" spans="1:2" s="3" customFormat="1" ht="12.75">
      <c r="A444" s="51"/>
      <c r="B444" s="86"/>
    </row>
    <row r="445" spans="1:8" s="3" customFormat="1" ht="12.75">
      <c r="A445" s="51"/>
      <c r="B445" s="88"/>
      <c r="C445"/>
      <c r="D445"/>
      <c r="E445"/>
      <c r="F445"/>
      <c r="G445"/>
      <c r="H445"/>
    </row>
  </sheetData>
  <sheetProtection/>
  <mergeCells count="5">
    <mergeCell ref="A205:C205"/>
    <mergeCell ref="A1:G1"/>
    <mergeCell ref="A2:G2"/>
    <mergeCell ref="A3:C3"/>
    <mergeCell ref="A4:C4"/>
  </mergeCells>
  <printOptions horizontalCentered="1"/>
  <pageMargins left="0.1968503937007874" right="0.1968503937007874" top="0.4330708661417323" bottom="0.3937007874015748" header="0.31496062992125984" footer="0.31496062992125984"/>
  <pageSetup firstPageNumber="609" useFirstPageNumber="1" fitToHeight="0" horizontalDpi="600" verticalDpi="600" orientation="portrait" paperSize="9" scale="85" r:id="rId1"/>
  <headerFooter alignWithMargins="0">
    <oddFooter>&amp;C&amp;P</oddFooter>
  </headerFooter>
  <rowBreaks count="2" manualBreakCount="2">
    <brk id="139" max="9" man="1"/>
    <brk id="20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15"/>
  <sheetViews>
    <sheetView view="pageBreakPreview" zoomScaleSheetLayoutView="100" zoomScalePageLayoutView="0" workbookViewId="0" topLeftCell="A1">
      <selection activeCell="C280" sqref="C280"/>
    </sheetView>
  </sheetViews>
  <sheetFormatPr defaultColWidth="11.421875" defaultRowHeight="12.75"/>
  <cols>
    <col min="1" max="1" width="4.00390625" style="34" bestFit="1" customWidth="1"/>
    <col min="2" max="2" width="4.421875" style="35" bestFit="1" customWidth="1"/>
    <col min="3" max="3" width="45.8515625" style="0" customWidth="1"/>
    <col min="4" max="4" width="10.8515625" style="0" bestFit="1" customWidth="1"/>
    <col min="5" max="5" width="14.00390625" style="0" customWidth="1"/>
    <col min="6" max="6" width="12.421875" style="0" customWidth="1"/>
    <col min="7" max="8" width="8.28125" style="0" bestFit="1" customWidth="1"/>
  </cols>
  <sheetData>
    <row r="1" spans="1:8" s="3" customFormat="1" ht="33" customHeight="1">
      <c r="A1" s="252" t="s">
        <v>142</v>
      </c>
      <c r="B1" s="252"/>
      <c r="C1" s="252"/>
      <c r="D1" s="253"/>
      <c r="E1" s="253"/>
      <c r="F1" s="253"/>
      <c r="G1" s="253"/>
      <c r="H1" s="254"/>
    </row>
    <row r="2" spans="1:8" s="3" customFormat="1" ht="27" customHeight="1">
      <c r="A2" s="248" t="s">
        <v>237</v>
      </c>
      <c r="B2" s="248"/>
      <c r="C2" s="248"/>
      <c r="D2" s="40" t="s">
        <v>262</v>
      </c>
      <c r="E2" s="40" t="s">
        <v>271</v>
      </c>
      <c r="F2" s="40" t="s">
        <v>270</v>
      </c>
      <c r="G2" s="42" t="s">
        <v>238</v>
      </c>
      <c r="H2" s="133" t="s">
        <v>238</v>
      </c>
    </row>
    <row r="3" spans="1:8" s="3" customFormat="1" ht="12.75" customHeight="1">
      <c r="A3" s="251">
        <v>1</v>
      </c>
      <c r="B3" s="251"/>
      <c r="C3" s="251"/>
      <c r="D3" s="41">
        <v>2</v>
      </c>
      <c r="E3" s="41">
        <v>3</v>
      </c>
      <c r="F3" s="41">
        <v>4</v>
      </c>
      <c r="G3" s="43" t="s">
        <v>239</v>
      </c>
      <c r="H3" s="43" t="s">
        <v>241</v>
      </c>
    </row>
    <row r="4" spans="1:8" s="3" customFormat="1" ht="21.75" customHeight="1">
      <c r="A4" s="83">
        <v>3</v>
      </c>
      <c r="B4" s="191"/>
      <c r="C4" s="192" t="s">
        <v>61</v>
      </c>
      <c r="D4" s="127">
        <f>D5+D15+D43+D53+D61</f>
        <v>611313010</v>
      </c>
      <c r="E4" s="127">
        <f>E5+E15+E43+E53+E61</f>
        <v>1798870000</v>
      </c>
      <c r="F4" s="127">
        <f>F5+F15+F43+F53+F61</f>
        <v>620496865</v>
      </c>
      <c r="G4" s="128">
        <f aca="true" t="shared" si="0" ref="G4:G35">F4/D4*100</f>
        <v>101.50231630110407</v>
      </c>
      <c r="H4" s="128">
        <f>F4/E4*100</f>
        <v>34.49370243541779</v>
      </c>
    </row>
    <row r="5" spans="1:8" s="3" customFormat="1" ht="13.5" customHeight="1">
      <c r="A5" s="45">
        <v>31</v>
      </c>
      <c r="B5" s="193"/>
      <c r="C5" s="194" t="s">
        <v>62</v>
      </c>
      <c r="D5" s="76">
        <f>D6+D10+D12</f>
        <v>61277648</v>
      </c>
      <c r="E5" s="76">
        <f>E6+E10+E12</f>
        <v>138569750</v>
      </c>
      <c r="F5" s="76">
        <f>F6+F10+F12</f>
        <v>62018395</v>
      </c>
      <c r="G5" s="77">
        <f t="shared" si="0"/>
        <v>101.20883719296798</v>
      </c>
      <c r="H5" s="77">
        <f aca="true" t="shared" si="1" ref="H5:H35">F5/E5*100</f>
        <v>44.75608493195665</v>
      </c>
    </row>
    <row r="6" spans="1:8" s="3" customFormat="1" ht="12.75">
      <c r="A6" s="45">
        <v>311</v>
      </c>
      <c r="B6" s="193"/>
      <c r="C6" s="195" t="s">
        <v>175</v>
      </c>
      <c r="D6" s="76">
        <f>SUM(D7:D9)</f>
        <v>52113129</v>
      </c>
      <c r="E6" s="76">
        <f>SUM(E7:E9)</f>
        <v>115110000</v>
      </c>
      <c r="F6" s="76">
        <f>SUM(F7:F9)</f>
        <v>52237782</v>
      </c>
      <c r="G6" s="77">
        <f t="shared" si="0"/>
        <v>100.23919692099088</v>
      </c>
      <c r="H6" s="77">
        <f t="shared" si="1"/>
        <v>45.38075058639562</v>
      </c>
    </row>
    <row r="7" spans="1:8" s="3" customFormat="1" ht="12.75">
      <c r="A7" s="34"/>
      <c r="B7" s="74">
        <v>3111</v>
      </c>
      <c r="C7" s="74" t="s">
        <v>63</v>
      </c>
      <c r="D7" s="67">
        <v>50655290</v>
      </c>
      <c r="E7" s="114">
        <v>113660000</v>
      </c>
      <c r="F7" s="67">
        <v>51793460</v>
      </c>
      <c r="G7" s="71">
        <f t="shared" si="0"/>
        <v>102.24689267399319</v>
      </c>
      <c r="H7" s="115">
        <f t="shared" si="1"/>
        <v>45.56876649656871</v>
      </c>
    </row>
    <row r="8" spans="1:8" s="3" customFormat="1" ht="12.75">
      <c r="A8" s="34"/>
      <c r="B8" s="74">
        <v>3113</v>
      </c>
      <c r="C8" s="74" t="s">
        <v>64</v>
      </c>
      <c r="D8" s="67">
        <v>1257539</v>
      </c>
      <c r="E8" s="114">
        <v>1000000</v>
      </c>
      <c r="F8" s="67">
        <v>244322</v>
      </c>
      <c r="G8" s="71">
        <f t="shared" si="0"/>
        <v>19.428582334225815</v>
      </c>
      <c r="H8" s="115">
        <f t="shared" si="1"/>
        <v>24.4322</v>
      </c>
    </row>
    <row r="9" spans="1:8" s="3" customFormat="1" ht="12.75">
      <c r="A9" s="34"/>
      <c r="B9" s="74">
        <v>3114</v>
      </c>
      <c r="C9" s="74" t="s">
        <v>65</v>
      </c>
      <c r="D9" s="67">
        <v>200300</v>
      </c>
      <c r="E9" s="114">
        <v>450000</v>
      </c>
      <c r="F9" s="67">
        <v>200000</v>
      </c>
      <c r="G9" s="71">
        <f t="shared" si="0"/>
        <v>99.85022466300549</v>
      </c>
      <c r="H9" s="115">
        <f t="shared" si="1"/>
        <v>44.44444444444444</v>
      </c>
    </row>
    <row r="10" spans="1:8" s="3" customFormat="1" ht="12.75">
      <c r="A10" s="45">
        <v>312</v>
      </c>
      <c r="B10" s="196"/>
      <c r="C10" s="196" t="s">
        <v>66</v>
      </c>
      <c r="D10" s="76">
        <f>D11</f>
        <v>648492</v>
      </c>
      <c r="E10" s="76">
        <f>E11</f>
        <v>3200000</v>
      </c>
      <c r="F10" s="76">
        <f>F11</f>
        <v>791593</v>
      </c>
      <c r="G10" s="77">
        <f t="shared" si="0"/>
        <v>122.06673328275446</v>
      </c>
      <c r="H10" s="77">
        <f t="shared" si="1"/>
        <v>24.737281250000002</v>
      </c>
    </row>
    <row r="11" spans="1:8" s="3" customFormat="1" ht="12.75">
      <c r="A11" s="34"/>
      <c r="B11" s="74">
        <v>3121</v>
      </c>
      <c r="C11" s="74" t="s">
        <v>66</v>
      </c>
      <c r="D11" s="67">
        <v>648492</v>
      </c>
      <c r="E11" s="114">
        <v>3200000</v>
      </c>
      <c r="F11" s="67">
        <v>791593</v>
      </c>
      <c r="G11" s="71">
        <f t="shared" si="0"/>
        <v>122.06673328275446</v>
      </c>
      <c r="H11" s="115">
        <f t="shared" si="1"/>
        <v>24.737281250000002</v>
      </c>
    </row>
    <row r="12" spans="1:8" s="3" customFormat="1" ht="12.75">
      <c r="A12" s="45">
        <v>313</v>
      </c>
      <c r="B12" s="196"/>
      <c r="C12" s="196" t="s">
        <v>67</v>
      </c>
      <c r="D12" s="76">
        <f>D13+D14</f>
        <v>8516027</v>
      </c>
      <c r="E12" s="76">
        <f>E13+E14</f>
        <v>20259750</v>
      </c>
      <c r="F12" s="76">
        <f>F13+F14</f>
        <v>8989020</v>
      </c>
      <c r="G12" s="77">
        <f t="shared" si="0"/>
        <v>105.55415101431689</v>
      </c>
      <c r="H12" s="77">
        <f t="shared" si="1"/>
        <v>44.36885943804835</v>
      </c>
    </row>
    <row r="13" spans="1:8" s="3" customFormat="1" ht="12.75">
      <c r="A13" s="34"/>
      <c r="B13" s="74">
        <v>3132</v>
      </c>
      <c r="C13" s="74" t="s">
        <v>173</v>
      </c>
      <c r="D13" s="67">
        <v>7575742</v>
      </c>
      <c r="E13" s="114">
        <v>18175500</v>
      </c>
      <c r="F13" s="67">
        <v>8101106</v>
      </c>
      <c r="G13" s="71">
        <f t="shared" si="0"/>
        <v>106.93481905798798</v>
      </c>
      <c r="H13" s="115">
        <f t="shared" si="1"/>
        <v>44.57157162113835</v>
      </c>
    </row>
    <row r="14" spans="1:8" s="3" customFormat="1" ht="12.75">
      <c r="A14" s="34"/>
      <c r="B14" s="74">
        <v>3133</v>
      </c>
      <c r="C14" s="74" t="s">
        <v>200</v>
      </c>
      <c r="D14" s="67">
        <v>940285</v>
      </c>
      <c r="E14" s="114">
        <v>2084250</v>
      </c>
      <c r="F14" s="67">
        <v>887914</v>
      </c>
      <c r="G14" s="71">
        <f t="shared" si="0"/>
        <v>94.43030570518512</v>
      </c>
      <c r="H14" s="115">
        <f t="shared" si="1"/>
        <v>42.60112750389828</v>
      </c>
    </row>
    <row r="15" spans="1:8" s="3" customFormat="1" ht="13.5" customHeight="1">
      <c r="A15" s="66">
        <v>32</v>
      </c>
      <c r="B15" s="196"/>
      <c r="C15" s="197" t="s">
        <v>2</v>
      </c>
      <c r="D15" s="76">
        <f>D16+D20+D27+D36</f>
        <v>377173614</v>
      </c>
      <c r="E15" s="76">
        <f>E16+E20+E27+E36</f>
        <v>854375000</v>
      </c>
      <c r="F15" s="76">
        <f>F16+F20+F27+F36</f>
        <v>335221635</v>
      </c>
      <c r="G15" s="77">
        <f t="shared" si="0"/>
        <v>88.87727628794309</v>
      </c>
      <c r="H15" s="77">
        <f t="shared" si="1"/>
        <v>39.23588997805413</v>
      </c>
    </row>
    <row r="16" spans="1:8" s="3" customFormat="1" ht="12.75">
      <c r="A16" s="66">
        <v>321</v>
      </c>
      <c r="B16" s="196"/>
      <c r="C16" s="197" t="s">
        <v>6</v>
      </c>
      <c r="D16" s="76">
        <f>D17+D18+D19</f>
        <v>3794577</v>
      </c>
      <c r="E16" s="76">
        <f>E17+E18+E19</f>
        <v>9125000</v>
      </c>
      <c r="F16" s="76">
        <f>F17+F18+F19</f>
        <v>4342078</v>
      </c>
      <c r="G16" s="77">
        <f t="shared" si="0"/>
        <v>114.42851205812927</v>
      </c>
      <c r="H16" s="77">
        <f t="shared" si="1"/>
        <v>47.584416438356165</v>
      </c>
    </row>
    <row r="17" spans="1:8" s="3" customFormat="1" ht="12.75">
      <c r="A17" s="66"/>
      <c r="B17" s="74">
        <v>3211</v>
      </c>
      <c r="C17" s="75" t="s">
        <v>68</v>
      </c>
      <c r="D17" s="67">
        <v>1082150</v>
      </c>
      <c r="E17" s="114">
        <v>2200000</v>
      </c>
      <c r="F17" s="67">
        <v>1312819</v>
      </c>
      <c r="G17" s="71">
        <f t="shared" si="0"/>
        <v>121.31580649632676</v>
      </c>
      <c r="H17" s="115">
        <f t="shared" si="1"/>
        <v>59.67359090909091</v>
      </c>
    </row>
    <row r="18" spans="1:8" s="3" customFormat="1" ht="12.75">
      <c r="A18" s="66"/>
      <c r="B18" s="74">
        <v>3212</v>
      </c>
      <c r="C18" s="75" t="s">
        <v>69</v>
      </c>
      <c r="D18" s="67">
        <v>2264248</v>
      </c>
      <c r="E18" s="114">
        <v>4500000</v>
      </c>
      <c r="F18" s="67">
        <v>2322576</v>
      </c>
      <c r="G18" s="71">
        <f t="shared" si="0"/>
        <v>102.57604290696072</v>
      </c>
      <c r="H18" s="115">
        <f t="shared" si="1"/>
        <v>51.6128</v>
      </c>
    </row>
    <row r="19" spans="1:8" s="3" customFormat="1" ht="12.75">
      <c r="A19" s="66"/>
      <c r="B19" s="69" t="s">
        <v>4</v>
      </c>
      <c r="C19" s="161" t="s">
        <v>5</v>
      </c>
      <c r="D19" s="67">
        <v>448179</v>
      </c>
      <c r="E19" s="114">
        <v>2425000</v>
      </c>
      <c r="F19" s="67">
        <v>706683</v>
      </c>
      <c r="G19" s="71">
        <f t="shared" si="0"/>
        <v>157.6787399677361</v>
      </c>
      <c r="H19" s="115">
        <f t="shared" si="1"/>
        <v>29.141567010309277</v>
      </c>
    </row>
    <row r="20" spans="1:8" s="3" customFormat="1" ht="12.75">
      <c r="A20" s="66">
        <v>322</v>
      </c>
      <c r="B20" s="69"/>
      <c r="C20" s="198" t="s">
        <v>70</v>
      </c>
      <c r="D20" s="76">
        <f>SUM(D21:D26)</f>
        <v>14027107</v>
      </c>
      <c r="E20" s="76">
        <f>SUM(E21:E26)</f>
        <v>24337000</v>
      </c>
      <c r="F20" s="76">
        <f>SUM(F21:F26)</f>
        <v>10540328</v>
      </c>
      <c r="G20" s="77">
        <f t="shared" si="0"/>
        <v>75.14256503497123</v>
      </c>
      <c r="H20" s="77">
        <f t="shared" si="1"/>
        <v>43.30989029050417</v>
      </c>
    </row>
    <row r="21" spans="1:9" s="3" customFormat="1" ht="12.75">
      <c r="A21" s="66"/>
      <c r="B21" s="69">
        <v>3221</v>
      </c>
      <c r="C21" s="74" t="s">
        <v>71</v>
      </c>
      <c r="D21" s="67">
        <v>2124922</v>
      </c>
      <c r="E21" s="114">
        <v>3100000</v>
      </c>
      <c r="F21" s="67">
        <v>2495273</v>
      </c>
      <c r="G21" s="71">
        <f t="shared" si="0"/>
        <v>117.42892209690521</v>
      </c>
      <c r="H21" s="115">
        <f t="shared" si="1"/>
        <v>80.49267741935483</v>
      </c>
      <c r="I21" s="25"/>
    </row>
    <row r="22" spans="1:9" s="3" customFormat="1" ht="12.75">
      <c r="A22" s="66"/>
      <c r="B22" s="69">
        <v>3222</v>
      </c>
      <c r="C22" s="74" t="s">
        <v>72</v>
      </c>
      <c r="D22" s="67">
        <v>149580</v>
      </c>
      <c r="E22" s="114">
        <v>387000</v>
      </c>
      <c r="F22" s="67">
        <v>139516</v>
      </c>
      <c r="G22" s="71">
        <f t="shared" si="0"/>
        <v>93.27182778446317</v>
      </c>
      <c r="H22" s="115">
        <f t="shared" si="1"/>
        <v>36.050645994832045</v>
      </c>
      <c r="I22" s="25"/>
    </row>
    <row r="23" spans="1:9" s="3" customFormat="1" ht="12.75">
      <c r="A23" s="66"/>
      <c r="B23" s="69">
        <v>3223</v>
      </c>
      <c r="C23" s="74" t="s">
        <v>73</v>
      </c>
      <c r="D23" s="67">
        <v>8168534</v>
      </c>
      <c r="E23" s="114">
        <v>15500000</v>
      </c>
      <c r="F23" s="67">
        <v>7776709</v>
      </c>
      <c r="G23" s="71">
        <f t="shared" si="0"/>
        <v>95.2032396510806</v>
      </c>
      <c r="H23" s="115">
        <f t="shared" si="1"/>
        <v>50.172316129032254</v>
      </c>
      <c r="I23" s="25"/>
    </row>
    <row r="24" spans="1:9" s="3" customFormat="1" ht="12.75">
      <c r="A24" s="66"/>
      <c r="B24" s="69">
        <v>3224</v>
      </c>
      <c r="C24" s="69" t="s">
        <v>7</v>
      </c>
      <c r="D24" s="67">
        <v>3473511</v>
      </c>
      <c r="E24" s="114">
        <v>2700000</v>
      </c>
      <c r="F24" s="67">
        <v>56527</v>
      </c>
      <c r="G24" s="71">
        <f t="shared" si="0"/>
        <v>1.6273735710063968</v>
      </c>
      <c r="H24" s="115">
        <f t="shared" si="1"/>
        <v>2.093592592592593</v>
      </c>
      <c r="I24" s="25"/>
    </row>
    <row r="25" spans="1:9" s="3" customFormat="1" ht="12.75">
      <c r="A25" s="34"/>
      <c r="B25" s="69" t="s">
        <v>8</v>
      </c>
      <c r="C25" s="69" t="s">
        <v>9</v>
      </c>
      <c r="D25" s="129">
        <v>110560</v>
      </c>
      <c r="E25" s="130">
        <v>1650000</v>
      </c>
      <c r="F25" s="129">
        <v>72303</v>
      </c>
      <c r="G25" s="71">
        <f t="shared" si="0"/>
        <v>65.39706946454415</v>
      </c>
      <c r="H25" s="115">
        <f t="shared" si="1"/>
        <v>4.382</v>
      </c>
      <c r="I25" s="25"/>
    </row>
    <row r="26" spans="1:9" s="3" customFormat="1" ht="12.75" hidden="1">
      <c r="A26" s="34"/>
      <c r="B26" s="69">
        <v>3227</v>
      </c>
      <c r="C26" s="69" t="s">
        <v>223</v>
      </c>
      <c r="D26" s="129">
        <v>0</v>
      </c>
      <c r="E26" s="130">
        <v>1000000</v>
      </c>
      <c r="F26" s="129">
        <v>0</v>
      </c>
      <c r="G26" s="71">
        <v>0</v>
      </c>
      <c r="H26" s="115">
        <f t="shared" si="1"/>
        <v>0</v>
      </c>
      <c r="I26" s="25"/>
    </row>
    <row r="27" spans="1:8" s="3" customFormat="1" ht="12.75">
      <c r="A27" s="66">
        <v>323</v>
      </c>
      <c r="B27" s="199"/>
      <c r="C27" s="198" t="s">
        <v>10</v>
      </c>
      <c r="D27" s="76">
        <f>SUM(D28:D35)</f>
        <v>356976627</v>
      </c>
      <c r="E27" s="76">
        <f>SUM(E28:E35)</f>
        <v>811190000</v>
      </c>
      <c r="F27" s="76">
        <f>SUM(F28:F35)</f>
        <v>316892231</v>
      </c>
      <c r="G27" s="77">
        <f t="shared" si="0"/>
        <v>88.77114271125656</v>
      </c>
      <c r="H27" s="77">
        <f t="shared" si="1"/>
        <v>39.06510570889681</v>
      </c>
    </row>
    <row r="28" spans="1:8" s="3" customFormat="1" ht="12.75">
      <c r="A28" s="66"/>
      <c r="B28" s="70">
        <v>3231</v>
      </c>
      <c r="C28" s="74" t="s">
        <v>74</v>
      </c>
      <c r="D28" s="67">
        <v>7453862</v>
      </c>
      <c r="E28" s="114">
        <v>20160000</v>
      </c>
      <c r="F28" s="67">
        <v>7000172</v>
      </c>
      <c r="G28" s="71">
        <f t="shared" si="0"/>
        <v>93.9133565928642</v>
      </c>
      <c r="H28" s="115">
        <f t="shared" si="1"/>
        <v>34.7230753968254</v>
      </c>
    </row>
    <row r="29" spans="1:8" s="3" customFormat="1" ht="12.75">
      <c r="A29" s="66"/>
      <c r="B29" s="70">
        <v>3232</v>
      </c>
      <c r="C29" s="74" t="s">
        <v>11</v>
      </c>
      <c r="D29" s="67">
        <v>304325843</v>
      </c>
      <c r="E29" s="114">
        <v>657100000</v>
      </c>
      <c r="F29" s="67">
        <v>246228303</v>
      </c>
      <c r="G29" s="71">
        <f t="shared" si="0"/>
        <v>80.90942937107053</v>
      </c>
      <c r="H29" s="115">
        <f t="shared" si="1"/>
        <v>37.471968193577844</v>
      </c>
    </row>
    <row r="30" spans="1:8" s="3" customFormat="1" ht="12.75">
      <c r="A30" s="34"/>
      <c r="B30" s="70">
        <v>3233</v>
      </c>
      <c r="C30" s="75" t="s">
        <v>75</v>
      </c>
      <c r="D30" s="67">
        <v>173701</v>
      </c>
      <c r="E30" s="114">
        <v>700000</v>
      </c>
      <c r="F30" s="67">
        <v>88282</v>
      </c>
      <c r="G30" s="71">
        <f t="shared" si="0"/>
        <v>50.82411730502415</v>
      </c>
      <c r="H30" s="115">
        <f t="shared" si="1"/>
        <v>12.611714285714285</v>
      </c>
    </row>
    <row r="31" spans="1:8" s="3" customFormat="1" ht="12.75">
      <c r="A31" s="34"/>
      <c r="B31" s="70">
        <v>3234</v>
      </c>
      <c r="C31" s="75" t="s">
        <v>76</v>
      </c>
      <c r="D31" s="67">
        <v>1088656</v>
      </c>
      <c r="E31" s="114">
        <v>2675000</v>
      </c>
      <c r="F31" s="67">
        <v>1089834</v>
      </c>
      <c r="G31" s="71">
        <f t="shared" si="0"/>
        <v>100.1082068164783</v>
      </c>
      <c r="H31" s="115">
        <f t="shared" si="1"/>
        <v>40.741457943925234</v>
      </c>
    </row>
    <row r="32" spans="1:8" s="3" customFormat="1" ht="12.75">
      <c r="A32" s="34"/>
      <c r="B32" s="70">
        <v>3235</v>
      </c>
      <c r="C32" s="75" t="s">
        <v>77</v>
      </c>
      <c r="D32" s="67">
        <v>2068806</v>
      </c>
      <c r="E32" s="114">
        <v>5470000</v>
      </c>
      <c r="F32" s="67">
        <v>2541628</v>
      </c>
      <c r="G32" s="71">
        <f t="shared" si="0"/>
        <v>122.85482544037478</v>
      </c>
      <c r="H32" s="115">
        <f t="shared" si="1"/>
        <v>46.464862888482635</v>
      </c>
    </row>
    <row r="33" spans="1:8" s="3" customFormat="1" ht="12.75">
      <c r="A33" s="34"/>
      <c r="B33" s="70">
        <v>3236</v>
      </c>
      <c r="C33" s="75" t="s">
        <v>253</v>
      </c>
      <c r="D33" s="67">
        <v>372930</v>
      </c>
      <c r="E33" s="114">
        <v>750000</v>
      </c>
      <c r="F33" s="67">
        <v>143395</v>
      </c>
      <c r="G33" s="71">
        <f t="shared" si="0"/>
        <v>38.450915721449064</v>
      </c>
      <c r="H33" s="115">
        <f t="shared" si="1"/>
        <v>19.119333333333334</v>
      </c>
    </row>
    <row r="34" spans="1:8" s="3" customFormat="1" ht="12.75">
      <c r="A34" s="34"/>
      <c r="B34" s="70">
        <v>3237</v>
      </c>
      <c r="C34" s="69" t="s">
        <v>12</v>
      </c>
      <c r="D34" s="67">
        <v>27052550</v>
      </c>
      <c r="E34" s="114">
        <v>71165000</v>
      </c>
      <c r="F34" s="67">
        <v>39506729</v>
      </c>
      <c r="G34" s="71">
        <f t="shared" si="0"/>
        <v>146.0369872710706</v>
      </c>
      <c r="H34" s="115">
        <f t="shared" si="1"/>
        <v>55.51426824984191</v>
      </c>
    </row>
    <row r="35" spans="1:8" s="3" customFormat="1" ht="13.5" customHeight="1">
      <c r="A35" s="34"/>
      <c r="B35" s="70">
        <v>3239</v>
      </c>
      <c r="C35" s="69" t="s">
        <v>78</v>
      </c>
      <c r="D35" s="67">
        <v>14440279</v>
      </c>
      <c r="E35" s="114">
        <v>53170000</v>
      </c>
      <c r="F35" s="67">
        <v>20293888</v>
      </c>
      <c r="G35" s="71">
        <f t="shared" si="0"/>
        <v>140.53667522628893</v>
      </c>
      <c r="H35" s="115">
        <f t="shared" si="1"/>
        <v>38.16792928343051</v>
      </c>
    </row>
    <row r="36" spans="1:8" s="3" customFormat="1" ht="13.5" customHeight="1">
      <c r="A36" s="45">
        <v>329</v>
      </c>
      <c r="B36" s="70"/>
      <c r="C36" s="200" t="s">
        <v>80</v>
      </c>
      <c r="D36" s="76">
        <f>SUM(D37:D42)</f>
        <v>2375303</v>
      </c>
      <c r="E36" s="76">
        <f>SUM(E37:E42)</f>
        <v>9723000</v>
      </c>
      <c r="F36" s="76">
        <f>SUM(F37:F42)</f>
        <v>3446998</v>
      </c>
      <c r="G36" s="77">
        <f aca="true" t="shared" si="2" ref="G36:G54">F36/D36*100</f>
        <v>145.11824386194098</v>
      </c>
      <c r="H36" s="77">
        <f aca="true" t="shared" si="3" ref="H36:H56">F36/E36*100</f>
        <v>35.45200041139566</v>
      </c>
    </row>
    <row r="37" spans="1:8" s="3" customFormat="1" ht="25.5">
      <c r="A37" s="34"/>
      <c r="B37" s="70">
        <v>3291</v>
      </c>
      <c r="C37" s="201" t="s">
        <v>143</v>
      </c>
      <c r="D37" s="67">
        <v>102209</v>
      </c>
      <c r="E37" s="114">
        <v>300000</v>
      </c>
      <c r="F37" s="67">
        <v>133767</v>
      </c>
      <c r="G37" s="71">
        <f t="shared" si="2"/>
        <v>130.87595025878346</v>
      </c>
      <c r="H37" s="115">
        <f t="shared" si="3"/>
        <v>44.589</v>
      </c>
    </row>
    <row r="38" spans="1:8" s="3" customFormat="1" ht="13.5" customHeight="1">
      <c r="A38" s="34"/>
      <c r="B38" s="70">
        <v>3292</v>
      </c>
      <c r="C38" s="70" t="s">
        <v>81</v>
      </c>
      <c r="D38" s="67">
        <v>554192</v>
      </c>
      <c r="E38" s="114">
        <v>2600000</v>
      </c>
      <c r="F38" s="67">
        <v>720053</v>
      </c>
      <c r="G38" s="71">
        <f t="shared" si="2"/>
        <v>129.9284363541877</v>
      </c>
      <c r="H38" s="115">
        <f t="shared" si="3"/>
        <v>27.694346153846155</v>
      </c>
    </row>
    <row r="39" spans="1:8" s="3" customFormat="1" ht="13.5" customHeight="1">
      <c r="A39" s="34"/>
      <c r="B39" s="70">
        <v>3293</v>
      </c>
      <c r="C39" s="70" t="s">
        <v>82</v>
      </c>
      <c r="D39" s="67">
        <v>219508</v>
      </c>
      <c r="E39" s="114">
        <v>700000</v>
      </c>
      <c r="F39" s="67">
        <v>263227</v>
      </c>
      <c r="G39" s="71">
        <f t="shared" si="2"/>
        <v>119.916813965778</v>
      </c>
      <c r="H39" s="115">
        <f t="shared" si="3"/>
        <v>37.603857142857144</v>
      </c>
    </row>
    <row r="40" spans="1:8" s="3" customFormat="1" ht="13.5" customHeight="1">
      <c r="A40" s="34"/>
      <c r="B40" s="70">
        <v>3294</v>
      </c>
      <c r="C40" s="70" t="s">
        <v>254</v>
      </c>
      <c r="D40" s="67">
        <v>142327</v>
      </c>
      <c r="E40" s="114">
        <v>300000</v>
      </c>
      <c r="F40" s="67">
        <v>134700</v>
      </c>
      <c r="G40" s="71">
        <f t="shared" si="2"/>
        <v>94.64121354345978</v>
      </c>
      <c r="H40" s="115">
        <f t="shared" si="3"/>
        <v>44.9</v>
      </c>
    </row>
    <row r="41" spans="1:8" s="3" customFormat="1" ht="13.5" customHeight="1">
      <c r="A41" s="34"/>
      <c r="B41" s="70">
        <v>3295</v>
      </c>
      <c r="C41" s="70" t="s">
        <v>176</v>
      </c>
      <c r="D41" s="67">
        <v>875648</v>
      </c>
      <c r="E41" s="114">
        <v>1988000</v>
      </c>
      <c r="F41" s="67">
        <v>1049504</v>
      </c>
      <c r="G41" s="71">
        <f t="shared" si="2"/>
        <v>119.85455342786142</v>
      </c>
      <c r="H41" s="115">
        <f t="shared" si="3"/>
        <v>52.791951710261564</v>
      </c>
    </row>
    <row r="42" spans="1:8" s="3" customFormat="1" ht="13.5" customHeight="1">
      <c r="A42" s="34"/>
      <c r="B42" s="70">
        <v>3299</v>
      </c>
      <c r="C42" s="74" t="s">
        <v>80</v>
      </c>
      <c r="D42" s="67">
        <v>481419</v>
      </c>
      <c r="E42" s="114">
        <v>3835000</v>
      </c>
      <c r="F42" s="67">
        <v>1145747</v>
      </c>
      <c r="G42" s="71">
        <f t="shared" si="2"/>
        <v>237.99372272386427</v>
      </c>
      <c r="H42" s="115">
        <f t="shared" si="3"/>
        <v>29.876062581486313</v>
      </c>
    </row>
    <row r="43" spans="1:8" s="3" customFormat="1" ht="13.5" customHeight="1">
      <c r="A43" s="66">
        <v>34</v>
      </c>
      <c r="B43" s="199"/>
      <c r="C43" s="197" t="s">
        <v>15</v>
      </c>
      <c r="D43" s="76">
        <f>D44+D50</f>
        <v>38753101</v>
      </c>
      <c r="E43" s="76">
        <f>E44+E50</f>
        <v>92775250</v>
      </c>
      <c r="F43" s="76">
        <f>F44+F50</f>
        <v>39840151</v>
      </c>
      <c r="G43" s="77">
        <f t="shared" si="2"/>
        <v>102.80506584492426</v>
      </c>
      <c r="H43" s="77">
        <f t="shared" si="3"/>
        <v>42.94265011411987</v>
      </c>
    </row>
    <row r="44" spans="1:8" s="3" customFormat="1" ht="13.5" customHeight="1">
      <c r="A44" s="66">
        <v>342</v>
      </c>
      <c r="B44" s="199"/>
      <c r="C44" s="198" t="s">
        <v>196</v>
      </c>
      <c r="D44" s="76">
        <f>D45+D46+D49</f>
        <v>38307537</v>
      </c>
      <c r="E44" s="76">
        <f>E45+E46+E49</f>
        <v>90000000</v>
      </c>
      <c r="F44" s="76">
        <f>F45+F46+F49</f>
        <v>39506996</v>
      </c>
      <c r="G44" s="77">
        <f t="shared" si="2"/>
        <v>103.1311305657683</v>
      </c>
      <c r="H44" s="77">
        <f t="shared" si="3"/>
        <v>43.89666222222222</v>
      </c>
    </row>
    <row r="45" spans="1:8" s="3" customFormat="1" ht="24" customHeight="1">
      <c r="A45" s="66"/>
      <c r="B45" s="202" t="s">
        <v>14</v>
      </c>
      <c r="C45" s="201" t="s">
        <v>197</v>
      </c>
      <c r="D45" s="67">
        <v>3968711</v>
      </c>
      <c r="E45" s="114">
        <v>7500000</v>
      </c>
      <c r="F45" s="67">
        <v>3857020</v>
      </c>
      <c r="G45" s="71">
        <f t="shared" si="2"/>
        <v>97.18571092730109</v>
      </c>
      <c r="H45" s="115">
        <f t="shared" si="3"/>
        <v>51.42693333333334</v>
      </c>
    </row>
    <row r="46" spans="1:8" s="3" customFormat="1" ht="24" customHeight="1">
      <c r="A46" s="34"/>
      <c r="B46" s="202" t="s">
        <v>79</v>
      </c>
      <c r="C46" s="201" t="s">
        <v>180</v>
      </c>
      <c r="D46" s="72">
        <f>D47+D48</f>
        <v>34338826</v>
      </c>
      <c r="E46" s="114">
        <f>E47+E48</f>
        <v>65000000</v>
      </c>
      <c r="F46" s="72">
        <f>F47+F48</f>
        <v>29007329</v>
      </c>
      <c r="G46" s="71">
        <f t="shared" si="2"/>
        <v>84.4738518433915</v>
      </c>
      <c r="H46" s="115">
        <f t="shared" si="3"/>
        <v>44.62666</v>
      </c>
    </row>
    <row r="47" spans="1:8" s="3" customFormat="1" ht="13.5" customHeight="1">
      <c r="A47" s="34"/>
      <c r="B47" s="69"/>
      <c r="C47" s="203" t="s">
        <v>83</v>
      </c>
      <c r="D47" s="67">
        <v>34239561</v>
      </c>
      <c r="E47" s="114">
        <v>65000000</v>
      </c>
      <c r="F47" s="67">
        <v>29007329</v>
      </c>
      <c r="G47" s="71">
        <f t="shared" si="2"/>
        <v>84.71875267326003</v>
      </c>
      <c r="H47" s="115">
        <f t="shared" si="3"/>
        <v>44.62666</v>
      </c>
    </row>
    <row r="48" spans="1:8" s="3" customFormat="1" ht="13.5" customHeight="1">
      <c r="A48" s="34"/>
      <c r="B48" s="69"/>
      <c r="C48" s="203" t="s">
        <v>84</v>
      </c>
      <c r="D48" s="67">
        <v>99265</v>
      </c>
      <c r="E48" s="114">
        <v>0</v>
      </c>
      <c r="F48" s="67">
        <v>0</v>
      </c>
      <c r="G48" s="71">
        <f t="shared" si="2"/>
        <v>0</v>
      </c>
      <c r="H48" s="115">
        <v>0</v>
      </c>
    </row>
    <row r="49" spans="1:8" s="3" customFormat="1" ht="13.5" customHeight="1">
      <c r="A49" s="34"/>
      <c r="B49" s="69">
        <v>3428</v>
      </c>
      <c r="C49" s="203" t="s">
        <v>255</v>
      </c>
      <c r="D49" s="67">
        <v>0</v>
      </c>
      <c r="E49" s="114">
        <v>17500000</v>
      </c>
      <c r="F49" s="67">
        <v>6642647</v>
      </c>
      <c r="G49" s="71" t="s">
        <v>224</v>
      </c>
      <c r="H49" s="115">
        <f t="shared" si="3"/>
        <v>37.95798285714286</v>
      </c>
    </row>
    <row r="50" spans="1:8" s="3" customFormat="1" ht="13.5" customHeight="1">
      <c r="A50" s="45">
        <v>343</v>
      </c>
      <c r="B50" s="70"/>
      <c r="C50" s="200" t="s">
        <v>94</v>
      </c>
      <c r="D50" s="76">
        <f>SUM(D51:D52)</f>
        <v>445564</v>
      </c>
      <c r="E50" s="76">
        <f>SUM(E51:E52)</f>
        <v>2775250</v>
      </c>
      <c r="F50" s="76">
        <f>SUM(F51:F52)</f>
        <v>333155</v>
      </c>
      <c r="G50" s="77">
        <f t="shared" si="2"/>
        <v>74.77152552719699</v>
      </c>
      <c r="H50" s="77">
        <f t="shared" si="3"/>
        <v>12.004504098729845</v>
      </c>
    </row>
    <row r="51" spans="1:8" s="3" customFormat="1" ht="13.5" customHeight="1">
      <c r="A51" s="34"/>
      <c r="B51" s="68">
        <v>3431</v>
      </c>
      <c r="C51" s="203" t="s">
        <v>95</v>
      </c>
      <c r="D51" s="67">
        <v>444191</v>
      </c>
      <c r="E51" s="114">
        <v>2715250</v>
      </c>
      <c r="F51" s="67">
        <v>330338</v>
      </c>
      <c r="G51" s="71">
        <f t="shared" si="2"/>
        <v>74.36845861352435</v>
      </c>
      <c r="H51" s="115">
        <f t="shared" si="3"/>
        <v>12.166025227879569</v>
      </c>
    </row>
    <row r="52" spans="1:8" s="3" customFormat="1" ht="13.5" customHeight="1">
      <c r="A52" s="34"/>
      <c r="B52" s="68">
        <v>3433</v>
      </c>
      <c r="C52" s="203" t="s">
        <v>96</v>
      </c>
      <c r="D52" s="67">
        <v>1373</v>
      </c>
      <c r="E52" s="114">
        <v>60000</v>
      </c>
      <c r="F52" s="67">
        <v>2817</v>
      </c>
      <c r="G52" s="71">
        <f t="shared" si="2"/>
        <v>205.1711580480699</v>
      </c>
      <c r="H52" s="115">
        <f t="shared" si="3"/>
        <v>4.695</v>
      </c>
    </row>
    <row r="53" spans="1:8" s="3" customFormat="1" ht="13.5" customHeight="1">
      <c r="A53" s="66">
        <v>36</v>
      </c>
      <c r="B53" s="204"/>
      <c r="C53" s="56" t="s">
        <v>256</v>
      </c>
      <c r="D53" s="76">
        <f>D54</f>
        <v>12338971</v>
      </c>
      <c r="E53" s="76">
        <f>E54</f>
        <v>48850000</v>
      </c>
      <c r="F53" s="76">
        <f>F54</f>
        <v>10653128</v>
      </c>
      <c r="G53" s="77">
        <f t="shared" si="2"/>
        <v>86.33724805739473</v>
      </c>
      <c r="H53" s="77">
        <f t="shared" si="3"/>
        <v>21.80783623336745</v>
      </c>
    </row>
    <row r="54" spans="1:8" s="3" customFormat="1" ht="13.5" customHeight="1">
      <c r="A54" s="66">
        <v>363</v>
      </c>
      <c r="B54" s="204"/>
      <c r="C54" s="69" t="s">
        <v>198</v>
      </c>
      <c r="D54" s="76">
        <f>D58+D55</f>
        <v>12338971</v>
      </c>
      <c r="E54" s="76">
        <f>E58+E55</f>
        <v>48850000</v>
      </c>
      <c r="F54" s="76">
        <f>F58+F55</f>
        <v>10653128</v>
      </c>
      <c r="G54" s="77">
        <f t="shared" si="2"/>
        <v>86.33724805739473</v>
      </c>
      <c r="H54" s="77">
        <f t="shared" si="3"/>
        <v>21.80783623336745</v>
      </c>
    </row>
    <row r="55" spans="1:8" s="3" customFormat="1" ht="13.5" customHeight="1" hidden="1">
      <c r="A55" s="34"/>
      <c r="B55" s="69">
        <v>3631</v>
      </c>
      <c r="C55" s="70" t="s">
        <v>199</v>
      </c>
      <c r="D55" s="67">
        <f>D56+D57</f>
        <v>0</v>
      </c>
      <c r="E55" s="114">
        <f>E56+E57</f>
        <v>1250000</v>
      </c>
      <c r="F55" s="67">
        <f>F56</f>
        <v>0</v>
      </c>
      <c r="G55" s="71">
        <v>0</v>
      </c>
      <c r="H55" s="115">
        <f t="shared" si="3"/>
        <v>0</v>
      </c>
    </row>
    <row r="56" spans="1:8" s="3" customFormat="1" ht="13.5" customHeight="1" hidden="1">
      <c r="A56" s="34"/>
      <c r="B56" s="69"/>
      <c r="C56" s="70"/>
      <c r="D56" s="67">
        <v>0</v>
      </c>
      <c r="E56" s="114">
        <v>1250000</v>
      </c>
      <c r="F56" s="67">
        <v>0</v>
      </c>
      <c r="G56" s="71">
        <v>0</v>
      </c>
      <c r="H56" s="115">
        <f t="shared" si="3"/>
        <v>0</v>
      </c>
    </row>
    <row r="57" spans="1:8" s="3" customFormat="1" ht="13.5" customHeight="1" hidden="1">
      <c r="A57" s="34"/>
      <c r="B57" s="69"/>
      <c r="C57" s="70" t="s">
        <v>236</v>
      </c>
      <c r="D57" s="67">
        <v>0</v>
      </c>
      <c r="E57" s="114">
        <v>0</v>
      </c>
      <c r="F57" s="67">
        <v>0</v>
      </c>
      <c r="G57" s="71">
        <v>0</v>
      </c>
      <c r="H57" s="115">
        <v>0</v>
      </c>
    </row>
    <row r="58" spans="1:8" s="3" customFormat="1" ht="13.5" customHeight="1">
      <c r="A58" s="34"/>
      <c r="B58" s="69" t="s">
        <v>16</v>
      </c>
      <c r="C58" s="69" t="s">
        <v>186</v>
      </c>
      <c r="D58" s="72">
        <f>D59+D60</f>
        <v>12338971</v>
      </c>
      <c r="E58" s="114">
        <f>E59+E60</f>
        <v>47600000</v>
      </c>
      <c r="F58" s="72">
        <f>F59+F60</f>
        <v>10653128</v>
      </c>
      <c r="G58" s="71">
        <f aca="true" t="shared" si="4" ref="G58:G67">F58/D58*100</f>
        <v>86.33724805739473</v>
      </c>
      <c r="H58" s="115">
        <f aca="true" t="shared" si="5" ref="H58:H65">F58/E58*100</f>
        <v>22.380521008403363</v>
      </c>
    </row>
    <row r="59" spans="1:8" s="3" customFormat="1" ht="13.5" customHeight="1" hidden="1">
      <c r="A59" s="34"/>
      <c r="B59" s="69"/>
      <c r="C59" s="70" t="s">
        <v>207</v>
      </c>
      <c r="D59" s="72">
        <v>0</v>
      </c>
      <c r="E59" s="114">
        <v>0</v>
      </c>
      <c r="F59" s="73">
        <v>0</v>
      </c>
      <c r="G59" s="71">
        <v>0</v>
      </c>
      <c r="H59" s="115">
        <v>0</v>
      </c>
    </row>
    <row r="60" spans="1:8" s="3" customFormat="1" ht="13.5" customHeight="1">
      <c r="A60" s="34"/>
      <c r="B60" s="199"/>
      <c r="C60" s="203" t="s">
        <v>150</v>
      </c>
      <c r="D60" s="67">
        <v>12338971</v>
      </c>
      <c r="E60" s="114">
        <v>47600000</v>
      </c>
      <c r="F60" s="67">
        <v>10653128</v>
      </c>
      <c r="G60" s="71">
        <f t="shared" si="4"/>
        <v>86.33724805739473</v>
      </c>
      <c r="H60" s="131">
        <f t="shared" si="5"/>
        <v>22.380521008403363</v>
      </c>
    </row>
    <row r="61" spans="1:8" s="3" customFormat="1" ht="13.5" customHeight="1">
      <c r="A61" s="45">
        <v>38</v>
      </c>
      <c r="B61" s="199"/>
      <c r="C61" s="205" t="s">
        <v>85</v>
      </c>
      <c r="D61" s="76">
        <f>D62+D64+D67</f>
        <v>121769676</v>
      </c>
      <c r="E61" s="76">
        <f>E62+E64+E67</f>
        <v>664300000</v>
      </c>
      <c r="F61" s="76">
        <f>F62+F64+F67</f>
        <v>172763556</v>
      </c>
      <c r="G61" s="77">
        <f t="shared" si="4"/>
        <v>141.87732256099622</v>
      </c>
      <c r="H61" s="77">
        <f t="shared" si="5"/>
        <v>26.006857744994733</v>
      </c>
    </row>
    <row r="62" spans="1:8" s="3" customFormat="1" ht="13.5" customHeight="1">
      <c r="A62" s="45">
        <v>381</v>
      </c>
      <c r="B62" s="199"/>
      <c r="C62" s="205" t="s">
        <v>54</v>
      </c>
      <c r="D62" s="76">
        <f>D63</f>
        <v>210438</v>
      </c>
      <c r="E62" s="76">
        <f>E63</f>
        <v>1700000</v>
      </c>
      <c r="F62" s="76">
        <f>F63</f>
        <v>30490</v>
      </c>
      <c r="G62" s="77">
        <f t="shared" si="4"/>
        <v>14.488828063372585</v>
      </c>
      <c r="H62" s="77">
        <f t="shared" si="5"/>
        <v>1.793529411764706</v>
      </c>
    </row>
    <row r="63" spans="1:8" s="3" customFormat="1" ht="13.5" customHeight="1">
      <c r="A63" s="34"/>
      <c r="B63" s="74">
        <v>3811</v>
      </c>
      <c r="C63" s="75" t="s">
        <v>17</v>
      </c>
      <c r="D63" s="67">
        <v>210438</v>
      </c>
      <c r="E63" s="114">
        <v>1700000</v>
      </c>
      <c r="F63" s="67">
        <v>30490</v>
      </c>
      <c r="G63" s="71">
        <f t="shared" si="4"/>
        <v>14.488828063372585</v>
      </c>
      <c r="H63" s="115">
        <f t="shared" si="5"/>
        <v>1.793529411764706</v>
      </c>
    </row>
    <row r="64" spans="1:8" s="3" customFormat="1" ht="13.5" customHeight="1">
      <c r="A64" s="45">
        <v>383</v>
      </c>
      <c r="B64" s="199"/>
      <c r="C64" s="205" t="s">
        <v>86</v>
      </c>
      <c r="D64" s="76">
        <f>D65</f>
        <v>72022</v>
      </c>
      <c r="E64" s="76">
        <f>E65</f>
        <v>2000000</v>
      </c>
      <c r="F64" s="76">
        <f>F65</f>
        <v>67901</v>
      </c>
      <c r="G64" s="77">
        <f t="shared" si="4"/>
        <v>94.27813723584461</v>
      </c>
      <c r="H64" s="77">
        <f t="shared" si="5"/>
        <v>3.3950500000000003</v>
      </c>
    </row>
    <row r="65" spans="1:8" s="3" customFormat="1" ht="13.5" customHeight="1">
      <c r="A65" s="34"/>
      <c r="B65" s="74">
        <v>3831</v>
      </c>
      <c r="C65" s="75" t="s">
        <v>87</v>
      </c>
      <c r="D65" s="67">
        <v>72022</v>
      </c>
      <c r="E65" s="114">
        <v>2000000</v>
      </c>
      <c r="F65" s="67">
        <v>67901</v>
      </c>
      <c r="G65" s="71">
        <f t="shared" si="4"/>
        <v>94.27813723584461</v>
      </c>
      <c r="H65" s="115">
        <f t="shared" si="5"/>
        <v>3.3950500000000003</v>
      </c>
    </row>
    <row r="66" spans="1:8" s="3" customFormat="1" ht="13.5" customHeight="1" hidden="1">
      <c r="A66" s="34"/>
      <c r="B66" s="74">
        <v>3834</v>
      </c>
      <c r="C66" s="75" t="s">
        <v>219</v>
      </c>
      <c r="D66" s="76"/>
      <c r="E66" s="76"/>
      <c r="F66" s="76"/>
      <c r="G66" s="77"/>
      <c r="H66" s="77"/>
    </row>
    <row r="67" spans="1:8" s="3" customFormat="1" ht="13.5" customHeight="1">
      <c r="A67" s="45">
        <v>386</v>
      </c>
      <c r="B67" s="206"/>
      <c r="C67" s="205" t="s">
        <v>88</v>
      </c>
      <c r="D67" s="76">
        <f>D69</f>
        <v>121487216</v>
      </c>
      <c r="E67" s="76">
        <f>E68</f>
        <v>660600000</v>
      </c>
      <c r="F67" s="76">
        <f>F68</f>
        <v>172665165</v>
      </c>
      <c r="G67" s="93">
        <f t="shared" si="4"/>
        <v>142.12620116342117</v>
      </c>
      <c r="H67" s="77">
        <f>F67/E67*100</f>
        <v>26.137627157129884</v>
      </c>
    </row>
    <row r="68" spans="1:8" s="3" customFormat="1" ht="24" customHeight="1">
      <c r="A68" s="34"/>
      <c r="B68" s="78">
        <v>3861</v>
      </c>
      <c r="C68" s="207" t="s">
        <v>244</v>
      </c>
      <c r="D68" s="67">
        <v>0</v>
      </c>
      <c r="E68" s="114">
        <v>660600000</v>
      </c>
      <c r="F68" s="67">
        <v>172665165</v>
      </c>
      <c r="G68" s="71" t="s">
        <v>224</v>
      </c>
      <c r="H68" s="115">
        <f>F68/E68*100</f>
        <v>26.137627157129884</v>
      </c>
    </row>
    <row r="69" spans="1:8" s="3" customFormat="1" ht="38.25">
      <c r="A69" s="34"/>
      <c r="B69" s="78">
        <v>3862</v>
      </c>
      <c r="C69" s="207" t="s">
        <v>249</v>
      </c>
      <c r="D69" s="67">
        <v>121487216</v>
      </c>
      <c r="E69" s="114">
        <v>0</v>
      </c>
      <c r="F69" s="67">
        <v>0</v>
      </c>
      <c r="G69" s="71">
        <f>F69/D69*100</f>
        <v>0</v>
      </c>
      <c r="H69" s="71"/>
    </row>
    <row r="70" spans="1:8" s="3" customFormat="1" ht="21" customHeight="1">
      <c r="A70" s="87">
        <v>4</v>
      </c>
      <c r="B70" s="196"/>
      <c r="C70" s="198" t="s">
        <v>89</v>
      </c>
      <c r="D70" s="76">
        <f>D71+D74+D88</f>
        <v>239302464</v>
      </c>
      <c r="E70" s="76">
        <f>E71+E74+E88</f>
        <v>928925000</v>
      </c>
      <c r="F70" s="76">
        <f>F71+F74+F88</f>
        <v>370294651</v>
      </c>
      <c r="G70" s="77">
        <f aca="true" t="shared" si="6" ref="G70:G90">F70/D70*100</f>
        <v>154.73917184571906</v>
      </c>
      <c r="H70" s="77">
        <f aca="true" t="shared" si="7" ref="H70:H90">F70/E70*100</f>
        <v>39.862707000026916</v>
      </c>
    </row>
    <row r="71" spans="1:8" s="3" customFormat="1" ht="13.5" customHeight="1">
      <c r="A71" s="66">
        <v>41</v>
      </c>
      <c r="B71" s="208"/>
      <c r="C71" s="198" t="s">
        <v>18</v>
      </c>
      <c r="D71" s="76">
        <f aca="true" t="shared" si="8" ref="D71:F72">D72</f>
        <v>10536747</v>
      </c>
      <c r="E71" s="76">
        <f t="shared" si="8"/>
        <v>17700000</v>
      </c>
      <c r="F71" s="76">
        <f t="shared" si="8"/>
        <v>3810680</v>
      </c>
      <c r="G71" s="77">
        <f t="shared" si="6"/>
        <v>36.165621135251705</v>
      </c>
      <c r="H71" s="77">
        <f t="shared" si="7"/>
        <v>21.529265536723162</v>
      </c>
    </row>
    <row r="72" spans="1:8" s="3" customFormat="1" ht="13.5" customHeight="1">
      <c r="A72" s="66">
        <v>411</v>
      </c>
      <c r="B72" s="208"/>
      <c r="C72" s="197" t="s">
        <v>90</v>
      </c>
      <c r="D72" s="76">
        <f t="shared" si="8"/>
        <v>10536747</v>
      </c>
      <c r="E72" s="76">
        <f t="shared" si="8"/>
        <v>17700000</v>
      </c>
      <c r="F72" s="76">
        <f t="shared" si="8"/>
        <v>3810680</v>
      </c>
      <c r="G72" s="77">
        <f t="shared" si="6"/>
        <v>36.165621135251705</v>
      </c>
      <c r="H72" s="77">
        <f t="shared" si="7"/>
        <v>21.529265536723162</v>
      </c>
    </row>
    <row r="73" spans="1:8" s="3" customFormat="1" ht="13.5" customHeight="1">
      <c r="A73" s="66"/>
      <c r="B73" s="74">
        <v>4111</v>
      </c>
      <c r="C73" s="74" t="s">
        <v>57</v>
      </c>
      <c r="D73" s="67">
        <v>10536747</v>
      </c>
      <c r="E73" s="114">
        <v>17700000</v>
      </c>
      <c r="F73" s="67">
        <v>3810680</v>
      </c>
      <c r="G73" s="71">
        <f t="shared" si="6"/>
        <v>36.165621135251705</v>
      </c>
      <c r="H73" s="115">
        <f t="shared" si="7"/>
        <v>21.529265536723162</v>
      </c>
    </row>
    <row r="74" spans="1:8" s="3" customFormat="1" ht="12.75">
      <c r="A74" s="66">
        <v>42</v>
      </c>
      <c r="B74" s="199"/>
      <c r="C74" s="198" t="s">
        <v>19</v>
      </c>
      <c r="D74" s="76">
        <f>D75+D78+D86+D83</f>
        <v>160150371</v>
      </c>
      <c r="E74" s="76">
        <f>E75+E78+E86+E83</f>
        <v>675225000</v>
      </c>
      <c r="F74" s="76">
        <f>F75+F78+F86+F83</f>
        <v>285332073</v>
      </c>
      <c r="G74" s="77">
        <f t="shared" si="6"/>
        <v>178.16510272086725</v>
      </c>
      <c r="H74" s="77">
        <f t="shared" si="7"/>
        <v>42.25733244474064</v>
      </c>
    </row>
    <row r="75" spans="1:8" s="3" customFormat="1" ht="12.75">
      <c r="A75" s="66">
        <v>421</v>
      </c>
      <c r="B75" s="199"/>
      <c r="C75" s="197" t="s">
        <v>20</v>
      </c>
      <c r="D75" s="76">
        <f>D76+D77</f>
        <v>154503753</v>
      </c>
      <c r="E75" s="76">
        <f>E76+E77</f>
        <v>653415000</v>
      </c>
      <c r="F75" s="76">
        <f>F76+F77</f>
        <v>279288117</v>
      </c>
      <c r="G75" s="77">
        <f t="shared" si="6"/>
        <v>180.76461676629953</v>
      </c>
      <c r="H75" s="77">
        <f t="shared" si="7"/>
        <v>42.74283831867955</v>
      </c>
    </row>
    <row r="76" spans="1:8" s="3" customFormat="1" ht="12.75">
      <c r="A76" s="66"/>
      <c r="B76" s="69" t="s">
        <v>21</v>
      </c>
      <c r="C76" s="69" t="s">
        <v>22</v>
      </c>
      <c r="D76" s="67">
        <v>1501058</v>
      </c>
      <c r="E76" s="114">
        <v>24205000</v>
      </c>
      <c r="F76" s="67">
        <v>11233208</v>
      </c>
      <c r="G76" s="71">
        <f t="shared" si="6"/>
        <v>748.3526952322961</v>
      </c>
      <c r="H76" s="115">
        <f t="shared" si="7"/>
        <v>46.40862631687668</v>
      </c>
    </row>
    <row r="77" spans="1:8" s="3" customFormat="1" ht="12.75">
      <c r="A77" s="34"/>
      <c r="B77" s="69" t="s">
        <v>23</v>
      </c>
      <c r="C77" s="69" t="s">
        <v>24</v>
      </c>
      <c r="D77" s="67">
        <v>153002695</v>
      </c>
      <c r="E77" s="114">
        <v>629210000</v>
      </c>
      <c r="F77" s="132">
        <v>268054909</v>
      </c>
      <c r="G77" s="71">
        <f t="shared" si="6"/>
        <v>175.19620095580672</v>
      </c>
      <c r="H77" s="115">
        <f t="shared" si="7"/>
        <v>42.601819583286975</v>
      </c>
    </row>
    <row r="78" spans="1:8" s="3" customFormat="1" ht="12.75">
      <c r="A78" s="66">
        <v>422</v>
      </c>
      <c r="B78" s="199"/>
      <c r="C78" s="197" t="s">
        <v>29</v>
      </c>
      <c r="D78" s="76">
        <f>SUM(D79:D82)</f>
        <v>3883646</v>
      </c>
      <c r="E78" s="76">
        <f>SUM(E79:E82)</f>
        <v>15810000</v>
      </c>
      <c r="F78" s="76">
        <f>SUM(F79:F82)</f>
        <v>4624012</v>
      </c>
      <c r="G78" s="77">
        <f t="shared" si="6"/>
        <v>119.06368397119613</v>
      </c>
      <c r="H78" s="77">
        <f t="shared" si="7"/>
        <v>29.24738772928526</v>
      </c>
    </row>
    <row r="79" spans="1:8" s="3" customFormat="1" ht="12.75">
      <c r="A79" s="34"/>
      <c r="B79" s="79" t="s">
        <v>25</v>
      </c>
      <c r="C79" s="6" t="s">
        <v>26</v>
      </c>
      <c r="D79" s="67">
        <v>2914578</v>
      </c>
      <c r="E79" s="114">
        <v>6110000</v>
      </c>
      <c r="F79" s="67">
        <v>4151033</v>
      </c>
      <c r="G79" s="71">
        <f t="shared" si="6"/>
        <v>142.42312266132524</v>
      </c>
      <c r="H79" s="115">
        <f t="shared" si="7"/>
        <v>67.93834697217676</v>
      </c>
    </row>
    <row r="80" spans="1:8" s="3" customFormat="1" ht="12.75">
      <c r="A80" s="34"/>
      <c r="B80" s="69" t="s">
        <v>27</v>
      </c>
      <c r="C80" s="69" t="s">
        <v>28</v>
      </c>
      <c r="D80" s="67">
        <v>13771</v>
      </c>
      <c r="E80" s="114">
        <v>100000</v>
      </c>
      <c r="F80" s="67">
        <v>67518</v>
      </c>
      <c r="G80" s="71">
        <f t="shared" si="6"/>
        <v>490.29119163459444</v>
      </c>
      <c r="H80" s="115">
        <f t="shared" si="7"/>
        <v>67.518</v>
      </c>
    </row>
    <row r="81" spans="1:8" s="3" customFormat="1" ht="12.75">
      <c r="A81" s="34"/>
      <c r="B81" s="69">
        <v>4224</v>
      </c>
      <c r="C81" s="70" t="s">
        <v>152</v>
      </c>
      <c r="D81" s="67">
        <v>510671</v>
      </c>
      <c r="E81" s="114">
        <v>3000000</v>
      </c>
      <c r="F81" s="67">
        <v>280515</v>
      </c>
      <c r="G81" s="71">
        <f t="shared" si="6"/>
        <v>54.930669648364606</v>
      </c>
      <c r="H81" s="115">
        <f t="shared" si="7"/>
        <v>9.3505</v>
      </c>
    </row>
    <row r="82" spans="1:8" s="3" customFormat="1" ht="12.75">
      <c r="A82" s="34"/>
      <c r="B82" s="69" t="s">
        <v>30</v>
      </c>
      <c r="C82" s="69" t="s">
        <v>1</v>
      </c>
      <c r="D82" s="67">
        <v>444626</v>
      </c>
      <c r="E82" s="114">
        <v>6600000</v>
      </c>
      <c r="F82" s="67">
        <v>124946</v>
      </c>
      <c r="G82" s="71">
        <f t="shared" si="6"/>
        <v>28.101370590113937</v>
      </c>
      <c r="H82" s="115">
        <f t="shared" si="7"/>
        <v>1.893121212121212</v>
      </c>
    </row>
    <row r="83" spans="1:8" s="3" customFormat="1" ht="12.75">
      <c r="A83" s="66">
        <v>423</v>
      </c>
      <c r="B83" s="199"/>
      <c r="C83" s="197" t="s">
        <v>31</v>
      </c>
      <c r="D83" s="76">
        <f>D84+D85</f>
        <v>0</v>
      </c>
      <c r="E83" s="76">
        <f>E84+E85</f>
        <v>500000</v>
      </c>
      <c r="F83" s="76">
        <f>F84+F85</f>
        <v>141056</v>
      </c>
      <c r="G83" s="77" t="s">
        <v>224</v>
      </c>
      <c r="H83" s="77">
        <f t="shared" si="7"/>
        <v>28.211199999999998</v>
      </c>
    </row>
    <row r="84" spans="1:8" s="3" customFormat="1" ht="12.75" hidden="1">
      <c r="A84" s="34"/>
      <c r="B84" s="80" t="s">
        <v>33</v>
      </c>
      <c r="C84" s="69" t="s">
        <v>32</v>
      </c>
      <c r="D84" s="67">
        <v>0</v>
      </c>
      <c r="E84" s="67">
        <v>0</v>
      </c>
      <c r="F84" s="67">
        <v>0</v>
      </c>
      <c r="G84" s="71"/>
      <c r="H84" s="71"/>
    </row>
    <row r="85" spans="1:8" s="3" customFormat="1" ht="12.75">
      <c r="A85" s="34"/>
      <c r="B85" s="80">
        <v>4233</v>
      </c>
      <c r="C85" s="70" t="s">
        <v>216</v>
      </c>
      <c r="D85" s="67">
        <v>0</v>
      </c>
      <c r="E85" s="114">
        <v>500000</v>
      </c>
      <c r="F85" s="67">
        <v>141056</v>
      </c>
      <c r="G85" s="71" t="s">
        <v>224</v>
      </c>
      <c r="H85" s="115">
        <f t="shared" si="7"/>
        <v>28.211199999999998</v>
      </c>
    </row>
    <row r="86" spans="1:8" s="26" customFormat="1" ht="12.75">
      <c r="A86" s="45">
        <v>426</v>
      </c>
      <c r="B86" s="209"/>
      <c r="C86" s="14" t="s">
        <v>148</v>
      </c>
      <c r="D86" s="76">
        <f>D87</f>
        <v>1762972</v>
      </c>
      <c r="E86" s="76">
        <f>E87</f>
        <v>5500000</v>
      </c>
      <c r="F86" s="76">
        <f>F87</f>
        <v>1278888</v>
      </c>
      <c r="G86" s="77">
        <f t="shared" si="6"/>
        <v>72.54159453468347</v>
      </c>
      <c r="H86" s="77">
        <f t="shared" si="7"/>
        <v>23.25250909090909</v>
      </c>
    </row>
    <row r="87" spans="1:8" s="3" customFormat="1" ht="12.75">
      <c r="A87" s="34"/>
      <c r="B87" s="81">
        <v>4262</v>
      </c>
      <c r="C87" s="44" t="s">
        <v>147</v>
      </c>
      <c r="D87" s="67">
        <v>1762972</v>
      </c>
      <c r="E87" s="114">
        <v>5500000</v>
      </c>
      <c r="F87" s="67">
        <v>1278888</v>
      </c>
      <c r="G87" s="71">
        <f t="shared" si="6"/>
        <v>72.54159453468347</v>
      </c>
      <c r="H87" s="115">
        <f t="shared" si="7"/>
        <v>23.25250909090909</v>
      </c>
    </row>
    <row r="88" spans="1:8" s="3" customFormat="1" ht="13.5" customHeight="1">
      <c r="A88" s="66">
        <v>45</v>
      </c>
      <c r="B88" s="82"/>
      <c r="C88" s="1" t="s">
        <v>34</v>
      </c>
      <c r="D88" s="76">
        <f aca="true" t="shared" si="9" ref="D88:F89">D89</f>
        <v>68615346</v>
      </c>
      <c r="E88" s="76">
        <f t="shared" si="9"/>
        <v>236000000</v>
      </c>
      <c r="F88" s="76">
        <f t="shared" si="9"/>
        <v>81151898</v>
      </c>
      <c r="G88" s="77">
        <f t="shared" si="6"/>
        <v>118.27076992368441</v>
      </c>
      <c r="H88" s="77">
        <f t="shared" si="7"/>
        <v>34.38639745762712</v>
      </c>
    </row>
    <row r="89" spans="1:8" s="3" customFormat="1" ht="12.75" customHeight="1">
      <c r="A89" s="66">
        <v>451</v>
      </c>
      <c r="B89" s="82"/>
      <c r="C89" s="197" t="s">
        <v>0</v>
      </c>
      <c r="D89" s="76">
        <f t="shared" si="9"/>
        <v>68615346</v>
      </c>
      <c r="E89" s="76">
        <f t="shared" si="9"/>
        <v>236000000</v>
      </c>
      <c r="F89" s="76">
        <f t="shared" si="9"/>
        <v>81151898</v>
      </c>
      <c r="G89" s="77">
        <f t="shared" si="6"/>
        <v>118.27076992368441</v>
      </c>
      <c r="H89" s="77">
        <f t="shared" si="7"/>
        <v>34.38639745762712</v>
      </c>
    </row>
    <row r="90" spans="1:8" s="3" customFormat="1" ht="12.75" customHeight="1">
      <c r="A90" s="34"/>
      <c r="B90" s="69" t="s">
        <v>35</v>
      </c>
      <c r="C90" s="161" t="s">
        <v>0</v>
      </c>
      <c r="D90" s="67">
        <v>68615346</v>
      </c>
      <c r="E90" s="114">
        <v>236000000</v>
      </c>
      <c r="F90" s="67">
        <v>81151898</v>
      </c>
      <c r="G90" s="71">
        <f t="shared" si="6"/>
        <v>118.27076992368441</v>
      </c>
      <c r="H90" s="115">
        <f t="shared" si="7"/>
        <v>34.38639745762712</v>
      </c>
    </row>
    <row r="91" spans="1:2" s="3" customFormat="1" ht="12.75">
      <c r="A91" s="34"/>
      <c r="B91" s="34"/>
    </row>
    <row r="92" spans="1:2" s="3" customFormat="1" ht="12.75">
      <c r="A92" s="34"/>
      <c r="B92" s="34"/>
    </row>
    <row r="93" spans="1:2" s="3" customFormat="1" ht="12.75">
      <c r="A93" s="34"/>
      <c r="B93" s="34"/>
    </row>
    <row r="94" spans="1:2" s="3" customFormat="1" ht="12.75">
      <c r="A94" s="34"/>
      <c r="B94" s="34"/>
    </row>
    <row r="95" spans="1:2" s="3" customFormat="1" ht="12.75">
      <c r="A95" s="34"/>
      <c r="B95" s="34"/>
    </row>
    <row r="96" spans="1:2" s="3" customFormat="1" ht="12.75">
      <c r="A96" s="34"/>
      <c r="B96" s="34"/>
    </row>
    <row r="97" spans="1:2" s="3" customFormat="1" ht="12.75">
      <c r="A97" s="34"/>
      <c r="B97" s="34"/>
    </row>
    <row r="98" spans="1:2" s="3" customFormat="1" ht="12.75">
      <c r="A98" s="34"/>
      <c r="B98" s="34"/>
    </row>
    <row r="99" spans="1:2" s="3" customFormat="1" ht="12.75">
      <c r="A99" s="34"/>
      <c r="B99" s="34"/>
    </row>
    <row r="100" spans="1:2" s="3" customFormat="1" ht="12.75">
      <c r="A100" s="34"/>
      <c r="B100" s="34"/>
    </row>
    <row r="101" spans="1:2" s="3" customFormat="1" ht="12.75">
      <c r="A101" s="34"/>
      <c r="B101" s="34"/>
    </row>
    <row r="102" spans="1:2" s="3" customFormat="1" ht="12.75">
      <c r="A102" s="34"/>
      <c r="B102" s="34"/>
    </row>
    <row r="103" spans="1:2" s="3" customFormat="1" ht="12.75">
      <c r="A103" s="34"/>
      <c r="B103" s="34"/>
    </row>
    <row r="104" spans="1:2" s="3" customFormat="1" ht="12.75">
      <c r="A104" s="34"/>
      <c r="B104" s="34"/>
    </row>
    <row r="105" spans="1:2" s="3" customFormat="1" ht="12.75">
      <c r="A105" s="34"/>
      <c r="B105" s="34"/>
    </row>
    <row r="106" spans="1:2" s="3" customFormat="1" ht="12.75">
      <c r="A106" s="34"/>
      <c r="B106" s="34"/>
    </row>
    <row r="107" spans="1:2" s="3" customFormat="1" ht="12.75">
      <c r="A107" s="34"/>
      <c r="B107" s="34"/>
    </row>
    <row r="108" spans="1:2" s="3" customFormat="1" ht="12.75">
      <c r="A108" s="34"/>
      <c r="B108" s="34"/>
    </row>
    <row r="109" spans="1:2" s="3" customFormat="1" ht="12.75">
      <c r="A109" s="34"/>
      <c r="B109" s="34"/>
    </row>
    <row r="110" spans="1:2" s="3" customFormat="1" ht="12.75">
      <c r="A110" s="34"/>
      <c r="B110" s="34"/>
    </row>
    <row r="111" spans="1:2" s="3" customFormat="1" ht="12.75">
      <c r="A111" s="34"/>
      <c r="B111" s="34"/>
    </row>
    <row r="112" spans="1:2" s="3" customFormat="1" ht="12.75">
      <c r="A112" s="34"/>
      <c r="B112" s="34"/>
    </row>
    <row r="113" spans="1:2" s="3" customFormat="1" ht="12.75">
      <c r="A113" s="34"/>
      <c r="B113" s="34"/>
    </row>
    <row r="114" spans="1:2" s="3" customFormat="1" ht="12.75">
      <c r="A114" s="34"/>
      <c r="B114" s="34"/>
    </row>
    <row r="115" spans="1:2" s="3" customFormat="1" ht="12.75">
      <c r="A115" s="34"/>
      <c r="B115" s="34"/>
    </row>
    <row r="116" spans="1:2" s="3" customFormat="1" ht="12.75">
      <c r="A116" s="34"/>
      <c r="B116" s="34"/>
    </row>
    <row r="117" spans="1:2" s="3" customFormat="1" ht="12.75">
      <c r="A117" s="34"/>
      <c r="B117" s="34"/>
    </row>
    <row r="118" spans="1:2" s="3" customFormat="1" ht="12.75">
      <c r="A118" s="34"/>
      <c r="B118" s="34"/>
    </row>
    <row r="119" spans="1:2" s="3" customFormat="1" ht="12.75">
      <c r="A119" s="34"/>
      <c r="B119" s="34"/>
    </row>
    <row r="120" spans="1:2" s="3" customFormat="1" ht="12.75">
      <c r="A120" s="34"/>
      <c r="B120" s="34"/>
    </row>
    <row r="121" spans="1:2" s="3" customFormat="1" ht="12.75">
      <c r="A121" s="34"/>
      <c r="B121" s="34"/>
    </row>
    <row r="122" spans="1:2" s="3" customFormat="1" ht="12.75">
      <c r="A122" s="34"/>
      <c r="B122" s="34"/>
    </row>
    <row r="123" spans="1:2" s="3" customFormat="1" ht="12.75">
      <c r="A123" s="34"/>
      <c r="B123" s="34"/>
    </row>
    <row r="124" spans="1:2" s="3" customFormat="1" ht="12.75">
      <c r="A124" s="34"/>
      <c r="B124" s="34"/>
    </row>
    <row r="125" spans="1:2" s="3" customFormat="1" ht="12.75">
      <c r="A125" s="34"/>
      <c r="B125" s="34"/>
    </row>
    <row r="126" spans="1:2" s="3" customFormat="1" ht="12.75">
      <c r="A126" s="34"/>
      <c r="B126" s="34"/>
    </row>
    <row r="127" spans="1:2" s="3" customFormat="1" ht="12.75">
      <c r="A127" s="34"/>
      <c r="B127" s="34"/>
    </row>
    <row r="128" spans="1:2" s="3" customFormat="1" ht="12.75">
      <c r="A128" s="34"/>
      <c r="B128" s="34"/>
    </row>
    <row r="129" spans="1:2" s="3" customFormat="1" ht="12.75">
      <c r="A129" s="34"/>
      <c r="B129" s="34"/>
    </row>
    <row r="130" spans="1:2" s="3" customFormat="1" ht="12.75">
      <c r="A130" s="34"/>
      <c r="B130" s="34"/>
    </row>
    <row r="131" spans="1:2" s="3" customFormat="1" ht="12.75">
      <c r="A131" s="34"/>
      <c r="B131" s="34"/>
    </row>
    <row r="132" spans="1:2" s="3" customFormat="1" ht="12.75">
      <c r="A132" s="34"/>
      <c r="B132" s="34"/>
    </row>
    <row r="133" spans="1:2" s="3" customFormat="1" ht="12.75">
      <c r="A133" s="34"/>
      <c r="B133" s="34"/>
    </row>
    <row r="134" spans="1:2" s="3" customFormat="1" ht="12.75">
      <c r="A134" s="34"/>
      <c r="B134" s="34"/>
    </row>
    <row r="135" spans="1:2" s="3" customFormat="1" ht="12.75">
      <c r="A135" s="34"/>
      <c r="B135" s="34"/>
    </row>
    <row r="136" spans="1:2" s="3" customFormat="1" ht="12.75">
      <c r="A136" s="34"/>
      <c r="B136" s="34"/>
    </row>
    <row r="137" spans="1:2" s="3" customFormat="1" ht="12.75">
      <c r="A137" s="34"/>
      <c r="B137" s="34"/>
    </row>
    <row r="138" spans="1:2" s="3" customFormat="1" ht="12.75">
      <c r="A138" s="34"/>
      <c r="B138" s="34"/>
    </row>
    <row r="139" spans="1:2" s="3" customFormat="1" ht="12.75">
      <c r="A139" s="34"/>
      <c r="B139" s="34"/>
    </row>
    <row r="140" spans="1:2" s="3" customFormat="1" ht="12.75">
      <c r="A140" s="34"/>
      <c r="B140" s="34"/>
    </row>
    <row r="141" spans="1:2" s="3" customFormat="1" ht="12.75">
      <c r="A141" s="34"/>
      <c r="B141" s="34"/>
    </row>
    <row r="142" spans="1:2" s="3" customFormat="1" ht="12.75">
      <c r="A142" s="34"/>
      <c r="B142" s="34"/>
    </row>
    <row r="143" spans="1:2" s="3" customFormat="1" ht="12.75">
      <c r="A143" s="34"/>
      <c r="B143" s="34"/>
    </row>
    <row r="144" spans="1:2" s="3" customFormat="1" ht="12.75">
      <c r="A144" s="34"/>
      <c r="B144" s="34"/>
    </row>
    <row r="145" spans="1:2" s="3" customFormat="1" ht="12.75">
      <c r="A145" s="34"/>
      <c r="B145" s="34"/>
    </row>
    <row r="146" spans="1:2" s="3" customFormat="1" ht="12.75">
      <c r="A146" s="34"/>
      <c r="B146" s="34"/>
    </row>
    <row r="147" spans="1:2" s="3" customFormat="1" ht="12.75">
      <c r="A147" s="34"/>
      <c r="B147" s="34"/>
    </row>
    <row r="148" spans="1:2" s="3" customFormat="1" ht="12.75">
      <c r="A148" s="34"/>
      <c r="B148" s="34"/>
    </row>
    <row r="149" spans="1:2" s="3" customFormat="1" ht="12.75">
      <c r="A149" s="34"/>
      <c r="B149" s="34"/>
    </row>
    <row r="150" spans="1:2" s="3" customFormat="1" ht="12.75">
      <c r="A150" s="34"/>
      <c r="B150" s="34"/>
    </row>
    <row r="151" spans="1:2" s="3" customFormat="1" ht="12.75">
      <c r="A151" s="34"/>
      <c r="B151" s="34"/>
    </row>
    <row r="152" spans="1:2" s="3" customFormat="1" ht="12.75">
      <c r="A152" s="34"/>
      <c r="B152" s="34"/>
    </row>
    <row r="153" spans="1:2" s="3" customFormat="1" ht="12.75">
      <c r="A153" s="34"/>
      <c r="B153" s="34"/>
    </row>
    <row r="154" spans="1:2" s="3" customFormat="1" ht="12.75">
      <c r="A154" s="34"/>
      <c r="B154" s="34"/>
    </row>
    <row r="155" spans="1:2" s="3" customFormat="1" ht="12.75">
      <c r="A155" s="34"/>
      <c r="B155" s="34"/>
    </row>
    <row r="156" spans="1:2" s="3" customFormat="1" ht="12.75">
      <c r="A156" s="34"/>
      <c r="B156" s="34"/>
    </row>
    <row r="157" spans="1:2" s="3" customFormat="1" ht="12.75">
      <c r="A157" s="34"/>
      <c r="B157" s="34"/>
    </row>
    <row r="158" spans="1:2" s="3" customFormat="1" ht="12.75">
      <c r="A158" s="34"/>
      <c r="B158" s="34"/>
    </row>
    <row r="159" spans="1:2" s="3" customFormat="1" ht="12.75">
      <c r="A159" s="34"/>
      <c r="B159" s="34"/>
    </row>
    <row r="160" spans="1:2" s="3" customFormat="1" ht="12.75">
      <c r="A160" s="34"/>
      <c r="B160" s="34"/>
    </row>
    <row r="161" spans="1:2" s="3" customFormat="1" ht="12.75">
      <c r="A161" s="34"/>
      <c r="B161" s="34"/>
    </row>
    <row r="162" spans="1:2" s="3" customFormat="1" ht="12.75">
      <c r="A162" s="34"/>
      <c r="B162" s="34"/>
    </row>
    <row r="163" spans="1:2" s="3" customFormat="1" ht="12.75">
      <c r="A163" s="34"/>
      <c r="B163" s="34"/>
    </row>
    <row r="164" spans="1:2" s="3" customFormat="1" ht="12.75">
      <c r="A164" s="34"/>
      <c r="B164" s="34"/>
    </row>
    <row r="165" spans="1:2" s="3" customFormat="1" ht="12.75">
      <c r="A165" s="34"/>
      <c r="B165" s="34"/>
    </row>
    <row r="166" spans="1:2" s="3" customFormat="1" ht="12.75">
      <c r="A166" s="34"/>
      <c r="B166" s="34"/>
    </row>
    <row r="167" spans="1:2" s="3" customFormat="1" ht="12.75">
      <c r="A167" s="34"/>
      <c r="B167" s="34"/>
    </row>
    <row r="168" spans="1:2" s="3" customFormat="1" ht="12.75">
      <c r="A168" s="34"/>
      <c r="B168" s="34"/>
    </row>
    <row r="169" spans="1:2" s="3" customFormat="1" ht="12.75">
      <c r="A169" s="34"/>
      <c r="B169" s="34"/>
    </row>
    <row r="170" spans="1:2" s="3" customFormat="1" ht="12.75">
      <c r="A170" s="34"/>
      <c r="B170" s="34"/>
    </row>
    <row r="171" spans="1:2" s="3" customFormat="1" ht="12.75">
      <c r="A171" s="34"/>
      <c r="B171" s="34"/>
    </row>
    <row r="172" spans="1:2" s="3" customFormat="1" ht="12.75">
      <c r="A172" s="34"/>
      <c r="B172" s="34"/>
    </row>
    <row r="173" spans="1:2" s="3" customFormat="1" ht="12.75">
      <c r="A173" s="34"/>
      <c r="B173" s="34"/>
    </row>
    <row r="174" spans="1:2" s="3" customFormat="1" ht="12.75">
      <c r="A174" s="34"/>
      <c r="B174" s="34"/>
    </row>
    <row r="175" spans="1:2" s="3" customFormat="1" ht="12.75">
      <c r="A175" s="34"/>
      <c r="B175" s="34"/>
    </row>
    <row r="176" spans="1:2" s="3" customFormat="1" ht="12.75">
      <c r="A176" s="34"/>
      <c r="B176" s="34"/>
    </row>
    <row r="177" spans="1:2" s="3" customFormat="1" ht="12.75">
      <c r="A177" s="34"/>
      <c r="B177" s="34"/>
    </row>
    <row r="178" spans="1:2" s="3" customFormat="1" ht="12.75">
      <c r="A178" s="34"/>
      <c r="B178" s="34"/>
    </row>
    <row r="179" spans="1:2" s="3" customFormat="1" ht="12.75">
      <c r="A179" s="34"/>
      <c r="B179" s="34"/>
    </row>
    <row r="180" spans="1:2" s="3" customFormat="1" ht="12.75">
      <c r="A180" s="34"/>
      <c r="B180" s="34"/>
    </row>
    <row r="181" spans="1:2" s="3" customFormat="1" ht="12.75">
      <c r="A181" s="34"/>
      <c r="B181" s="34"/>
    </row>
    <row r="182" spans="1:2" s="3" customFormat="1" ht="12.75">
      <c r="A182" s="34"/>
      <c r="B182" s="34"/>
    </row>
    <row r="183" spans="1:2" s="3" customFormat="1" ht="12.75">
      <c r="A183" s="34"/>
      <c r="B183" s="34"/>
    </row>
    <row r="184" spans="1:2" s="3" customFormat="1" ht="12.75">
      <c r="A184" s="34"/>
      <c r="B184" s="34"/>
    </row>
    <row r="185" spans="1:2" s="3" customFormat="1" ht="12.75">
      <c r="A185" s="34"/>
      <c r="B185" s="34"/>
    </row>
    <row r="186" spans="1:2" s="3" customFormat="1" ht="12.75">
      <c r="A186" s="34"/>
      <c r="B186" s="34"/>
    </row>
    <row r="187" spans="1:2" s="3" customFormat="1" ht="12.75">
      <c r="A187" s="34"/>
      <c r="B187" s="34"/>
    </row>
    <row r="188" spans="1:2" s="3" customFormat="1" ht="12.75">
      <c r="A188" s="34"/>
      <c r="B188" s="34"/>
    </row>
    <row r="189" spans="1:2" s="3" customFormat="1" ht="12.75">
      <c r="A189" s="34"/>
      <c r="B189" s="34"/>
    </row>
    <row r="190" spans="1:2" s="3" customFormat="1" ht="12.75">
      <c r="A190" s="34"/>
      <c r="B190" s="34"/>
    </row>
    <row r="191" spans="1:2" s="3" customFormat="1" ht="12.75">
      <c r="A191" s="34"/>
      <c r="B191" s="34"/>
    </row>
    <row r="192" spans="1:2" s="3" customFormat="1" ht="12.75">
      <c r="A192" s="34"/>
      <c r="B192" s="34"/>
    </row>
    <row r="193" spans="1:2" s="3" customFormat="1" ht="12.75">
      <c r="A193" s="34"/>
      <c r="B193" s="34"/>
    </row>
    <row r="194" spans="1:2" s="3" customFormat="1" ht="12.75">
      <c r="A194" s="34"/>
      <c r="B194" s="34"/>
    </row>
    <row r="195" spans="1:2" s="3" customFormat="1" ht="12.75">
      <c r="A195" s="34"/>
      <c r="B195" s="34"/>
    </row>
    <row r="196" spans="1:2" s="3" customFormat="1" ht="12.75">
      <c r="A196" s="34"/>
      <c r="B196" s="34"/>
    </row>
    <row r="197" spans="1:2" s="3" customFormat="1" ht="12.75">
      <c r="A197" s="34"/>
      <c r="B197" s="34"/>
    </row>
    <row r="198" spans="1:2" s="3" customFormat="1" ht="12.75">
      <c r="A198" s="34"/>
      <c r="B198" s="34"/>
    </row>
    <row r="199" spans="1:2" s="3" customFormat="1" ht="12.75">
      <c r="A199" s="34"/>
      <c r="B199" s="34"/>
    </row>
    <row r="200" spans="1:2" s="3" customFormat="1" ht="12.75">
      <c r="A200" s="34"/>
      <c r="B200" s="34"/>
    </row>
    <row r="201" spans="1:2" s="3" customFormat="1" ht="12.75">
      <c r="A201" s="34"/>
      <c r="B201" s="34"/>
    </row>
    <row r="202" spans="1:2" s="3" customFormat="1" ht="12.75">
      <c r="A202" s="34"/>
      <c r="B202" s="34"/>
    </row>
    <row r="203" spans="1:2" s="3" customFormat="1" ht="12.75">
      <c r="A203" s="34"/>
      <c r="B203" s="34"/>
    </row>
    <row r="204" spans="1:2" s="3" customFormat="1" ht="12.75">
      <c r="A204" s="34"/>
      <c r="B204" s="34"/>
    </row>
    <row r="205" spans="1:2" s="3" customFormat="1" ht="12.75">
      <c r="A205" s="34"/>
      <c r="B205" s="34"/>
    </row>
    <row r="206" spans="1:2" s="3" customFormat="1" ht="12.75">
      <c r="A206" s="34"/>
      <c r="B206" s="34"/>
    </row>
    <row r="207" spans="1:2" s="3" customFormat="1" ht="12.75">
      <c r="A207" s="34"/>
      <c r="B207" s="34"/>
    </row>
    <row r="208" spans="1:2" s="3" customFormat="1" ht="12.75">
      <c r="A208" s="34"/>
      <c r="B208" s="34"/>
    </row>
    <row r="209" spans="1:2" s="3" customFormat="1" ht="12.75">
      <c r="A209" s="34"/>
      <c r="B209" s="34"/>
    </row>
    <row r="210" spans="1:2" s="3" customFormat="1" ht="12.75">
      <c r="A210" s="34"/>
      <c r="B210" s="34"/>
    </row>
    <row r="211" spans="1:2" s="3" customFormat="1" ht="12.75">
      <c r="A211" s="34"/>
      <c r="B211" s="34"/>
    </row>
    <row r="212" spans="1:2" s="3" customFormat="1" ht="12.75">
      <c r="A212" s="34"/>
      <c r="B212" s="34"/>
    </row>
    <row r="213" spans="1:2" s="3" customFormat="1" ht="12.75">
      <c r="A213" s="34"/>
      <c r="B213" s="34"/>
    </row>
    <row r="214" spans="1:2" s="3" customFormat="1" ht="12.75">
      <c r="A214" s="34"/>
      <c r="B214" s="34"/>
    </row>
    <row r="215" spans="1:2" s="3" customFormat="1" ht="12.75">
      <c r="A215" s="34"/>
      <c r="B215" s="34"/>
    </row>
    <row r="216" spans="1:2" s="3" customFormat="1" ht="12.75">
      <c r="A216" s="34"/>
      <c r="B216" s="34"/>
    </row>
    <row r="217" spans="1:2" s="3" customFormat="1" ht="12.75">
      <c r="A217" s="34"/>
      <c r="B217" s="34"/>
    </row>
    <row r="218" spans="1:2" s="3" customFormat="1" ht="12.75">
      <c r="A218" s="34"/>
      <c r="B218" s="34"/>
    </row>
    <row r="219" spans="1:2" s="3" customFormat="1" ht="12.75">
      <c r="A219" s="34"/>
      <c r="B219" s="34"/>
    </row>
    <row r="220" spans="1:2" s="3" customFormat="1" ht="12.75">
      <c r="A220" s="34"/>
      <c r="B220" s="34"/>
    </row>
    <row r="221" spans="1:2" s="3" customFormat="1" ht="12.75">
      <c r="A221" s="34"/>
      <c r="B221" s="34"/>
    </row>
    <row r="222" spans="1:2" s="3" customFormat="1" ht="12.75">
      <c r="A222" s="34"/>
      <c r="B222" s="34"/>
    </row>
    <row r="223" spans="1:2" s="3" customFormat="1" ht="12.75">
      <c r="A223" s="34"/>
      <c r="B223" s="34"/>
    </row>
    <row r="224" spans="1:2" s="3" customFormat="1" ht="12.75">
      <c r="A224" s="34"/>
      <c r="B224" s="34"/>
    </row>
    <row r="225" spans="1:2" s="3" customFormat="1" ht="12.75">
      <c r="A225" s="34"/>
      <c r="B225" s="34"/>
    </row>
    <row r="226" spans="1:2" s="3" customFormat="1" ht="12.75">
      <c r="A226" s="34"/>
      <c r="B226" s="34"/>
    </row>
    <row r="227" spans="1:2" s="3" customFormat="1" ht="12.75">
      <c r="A227" s="34"/>
      <c r="B227" s="34"/>
    </row>
    <row r="228" spans="1:2" s="3" customFormat="1" ht="12.75">
      <c r="A228" s="34"/>
      <c r="B228" s="34"/>
    </row>
    <row r="229" spans="1:2" s="3" customFormat="1" ht="12.75">
      <c r="A229" s="34"/>
      <c r="B229" s="34"/>
    </row>
    <row r="230" spans="1:2" s="3" customFormat="1" ht="12.75">
      <c r="A230" s="34"/>
      <c r="B230" s="34"/>
    </row>
    <row r="231" spans="1:2" s="3" customFormat="1" ht="12.75">
      <c r="A231" s="34"/>
      <c r="B231" s="34"/>
    </row>
    <row r="232" spans="1:2" s="3" customFormat="1" ht="12.75">
      <c r="A232" s="34"/>
      <c r="B232" s="34"/>
    </row>
    <row r="233" spans="1:2" s="3" customFormat="1" ht="12.75">
      <c r="A233" s="34"/>
      <c r="B233" s="34"/>
    </row>
    <row r="234" spans="1:2" s="3" customFormat="1" ht="12.75">
      <c r="A234" s="34"/>
      <c r="B234" s="34"/>
    </row>
    <row r="235" spans="1:2" s="3" customFormat="1" ht="12.75">
      <c r="A235" s="34"/>
      <c r="B235" s="34"/>
    </row>
    <row r="236" spans="1:2" s="3" customFormat="1" ht="12.75">
      <c r="A236" s="34"/>
      <c r="B236" s="34"/>
    </row>
    <row r="237" spans="1:2" s="3" customFormat="1" ht="12.75">
      <c r="A237" s="34"/>
      <c r="B237" s="34"/>
    </row>
    <row r="238" spans="1:2" s="3" customFormat="1" ht="12.75">
      <c r="A238" s="34"/>
      <c r="B238" s="34"/>
    </row>
    <row r="239" spans="1:2" s="3" customFormat="1" ht="12.75">
      <c r="A239" s="34"/>
      <c r="B239" s="34"/>
    </row>
    <row r="240" spans="1:2" s="3" customFormat="1" ht="12.75">
      <c r="A240" s="34"/>
      <c r="B240" s="34"/>
    </row>
    <row r="241" spans="1:2" s="3" customFormat="1" ht="12.75">
      <c r="A241" s="34"/>
      <c r="B241" s="34"/>
    </row>
    <row r="242" spans="1:2" s="3" customFormat="1" ht="12.75">
      <c r="A242" s="34"/>
      <c r="B242" s="34"/>
    </row>
    <row r="243" spans="1:2" s="3" customFormat="1" ht="12.75">
      <c r="A243" s="34"/>
      <c r="B243" s="34"/>
    </row>
    <row r="244" spans="1:2" s="3" customFormat="1" ht="12.75">
      <c r="A244" s="34"/>
      <c r="B244" s="34"/>
    </row>
    <row r="245" spans="1:2" s="3" customFormat="1" ht="12.75">
      <c r="A245" s="34"/>
      <c r="B245" s="34"/>
    </row>
    <row r="246" spans="1:2" s="3" customFormat="1" ht="12.75">
      <c r="A246" s="34"/>
      <c r="B246" s="34"/>
    </row>
    <row r="247" spans="1:2" s="3" customFormat="1" ht="12.75">
      <c r="A247" s="34"/>
      <c r="B247" s="34"/>
    </row>
    <row r="248" spans="1:2" s="3" customFormat="1" ht="12.75">
      <c r="A248" s="34"/>
      <c r="B248" s="34"/>
    </row>
    <row r="249" spans="1:2" s="3" customFormat="1" ht="12.75">
      <c r="A249" s="34"/>
      <c r="B249" s="34"/>
    </row>
    <row r="250" spans="1:2" s="3" customFormat="1" ht="12.75">
      <c r="A250" s="34"/>
      <c r="B250" s="34"/>
    </row>
    <row r="251" spans="1:2" s="3" customFormat="1" ht="12.75">
      <c r="A251" s="34"/>
      <c r="B251" s="34"/>
    </row>
    <row r="252" spans="1:2" s="3" customFormat="1" ht="12.75">
      <c r="A252" s="34"/>
      <c r="B252" s="34"/>
    </row>
    <row r="253" spans="1:2" s="3" customFormat="1" ht="12.75">
      <c r="A253" s="34"/>
      <c r="B253" s="34"/>
    </row>
    <row r="254" spans="1:2" s="3" customFormat="1" ht="12.75">
      <c r="A254" s="34"/>
      <c r="B254" s="34"/>
    </row>
    <row r="255" spans="1:2" s="3" customFormat="1" ht="12.75">
      <c r="A255" s="34"/>
      <c r="B255" s="34"/>
    </row>
    <row r="256" spans="1:2" s="3" customFormat="1" ht="12.75">
      <c r="A256" s="34"/>
      <c r="B256" s="34"/>
    </row>
    <row r="257" spans="1:2" s="3" customFormat="1" ht="12.75">
      <c r="A257" s="34"/>
      <c r="B257" s="34"/>
    </row>
    <row r="258" spans="1:2" s="3" customFormat="1" ht="12.75">
      <c r="A258" s="34"/>
      <c r="B258" s="34"/>
    </row>
    <row r="259" spans="1:2" s="3" customFormat="1" ht="12.75">
      <c r="A259" s="34"/>
      <c r="B259" s="34"/>
    </row>
    <row r="260" spans="1:2" s="3" customFormat="1" ht="12.75">
      <c r="A260" s="34"/>
      <c r="B260" s="34"/>
    </row>
    <row r="261" spans="1:2" s="3" customFormat="1" ht="12.75">
      <c r="A261" s="34"/>
      <c r="B261" s="34"/>
    </row>
    <row r="262" spans="1:2" s="3" customFormat="1" ht="12.75">
      <c r="A262" s="34"/>
      <c r="B262" s="34"/>
    </row>
    <row r="263" spans="1:2" s="3" customFormat="1" ht="12.75">
      <c r="A263" s="34"/>
      <c r="B263" s="34"/>
    </row>
    <row r="264" spans="1:2" s="3" customFormat="1" ht="12.75">
      <c r="A264" s="34"/>
      <c r="B264" s="34"/>
    </row>
    <row r="265" spans="1:2" s="3" customFormat="1" ht="12.75">
      <c r="A265" s="34"/>
      <c r="B265" s="34"/>
    </row>
    <row r="266" spans="1:2" s="3" customFormat="1" ht="12.75">
      <c r="A266" s="34"/>
      <c r="B266" s="34"/>
    </row>
    <row r="267" spans="1:2" s="3" customFormat="1" ht="12.75">
      <c r="A267" s="34"/>
      <c r="B267" s="34"/>
    </row>
    <row r="268" spans="1:2" s="3" customFormat="1" ht="12.75">
      <c r="A268" s="34"/>
      <c r="B268" s="34"/>
    </row>
    <row r="269" spans="1:2" s="3" customFormat="1" ht="12.75">
      <c r="A269" s="34"/>
      <c r="B269" s="34"/>
    </row>
    <row r="270" spans="1:2" s="3" customFormat="1" ht="12.75">
      <c r="A270" s="34"/>
      <c r="B270" s="34"/>
    </row>
    <row r="271" spans="1:2" s="3" customFormat="1" ht="12.75">
      <c r="A271" s="34"/>
      <c r="B271" s="34"/>
    </row>
    <row r="272" spans="1:2" s="3" customFormat="1" ht="12.75">
      <c r="A272" s="34"/>
      <c r="B272" s="34"/>
    </row>
    <row r="273" spans="1:2" s="3" customFormat="1" ht="12.75">
      <c r="A273" s="34"/>
      <c r="B273" s="34"/>
    </row>
    <row r="274" spans="1:2" s="3" customFormat="1" ht="12.75">
      <c r="A274" s="34"/>
      <c r="B274" s="34"/>
    </row>
    <row r="275" spans="1:2" s="3" customFormat="1" ht="12.75">
      <c r="A275" s="34"/>
      <c r="B275" s="34"/>
    </row>
    <row r="276" spans="1:2" s="3" customFormat="1" ht="12.75">
      <c r="A276" s="34"/>
      <c r="B276" s="34"/>
    </row>
    <row r="277" spans="1:2" s="3" customFormat="1" ht="12.75">
      <c r="A277" s="34"/>
      <c r="B277" s="34"/>
    </row>
    <row r="278" spans="1:2" s="3" customFormat="1" ht="12.75">
      <c r="A278" s="34"/>
      <c r="B278" s="34"/>
    </row>
    <row r="279" spans="1:2" s="3" customFormat="1" ht="12.75">
      <c r="A279" s="34"/>
      <c r="B279" s="34"/>
    </row>
    <row r="280" spans="1:2" s="3" customFormat="1" ht="12.75">
      <c r="A280" s="34"/>
      <c r="B280" s="34"/>
    </row>
    <row r="281" spans="1:2" s="3" customFormat="1" ht="12.75">
      <c r="A281" s="34"/>
      <c r="B281" s="34"/>
    </row>
    <row r="282" spans="1:2" s="3" customFormat="1" ht="12.75">
      <c r="A282" s="34"/>
      <c r="B282" s="34"/>
    </row>
    <row r="283" spans="1:2" s="3" customFormat="1" ht="12.75">
      <c r="A283" s="34"/>
      <c r="B283" s="34"/>
    </row>
    <row r="284" spans="1:2" s="3" customFormat="1" ht="12.75">
      <c r="A284" s="34"/>
      <c r="B284" s="34"/>
    </row>
    <row r="285" spans="1:2" s="3" customFormat="1" ht="12.75">
      <c r="A285" s="34"/>
      <c r="B285" s="34"/>
    </row>
    <row r="286" spans="1:2" s="3" customFormat="1" ht="12.75">
      <c r="A286" s="34"/>
      <c r="B286" s="34"/>
    </row>
    <row r="287" spans="1:2" s="3" customFormat="1" ht="12.75">
      <c r="A287" s="34"/>
      <c r="B287" s="34"/>
    </row>
    <row r="288" spans="1:2" s="3" customFormat="1" ht="12.75">
      <c r="A288" s="34"/>
      <c r="B288" s="34"/>
    </row>
    <row r="289" spans="1:2" s="3" customFormat="1" ht="12.75">
      <c r="A289" s="34"/>
      <c r="B289" s="34"/>
    </row>
    <row r="290" spans="1:2" s="3" customFormat="1" ht="12.75">
      <c r="A290" s="34"/>
      <c r="B290" s="34"/>
    </row>
    <row r="291" spans="1:2" s="3" customFormat="1" ht="12.75">
      <c r="A291" s="34"/>
      <c r="B291" s="34"/>
    </row>
    <row r="292" spans="1:2" s="3" customFormat="1" ht="12.75">
      <c r="A292" s="34"/>
      <c r="B292" s="34"/>
    </row>
    <row r="293" spans="1:2" s="3" customFormat="1" ht="12.75">
      <c r="A293" s="34"/>
      <c r="B293" s="34"/>
    </row>
    <row r="294" spans="1:2" s="3" customFormat="1" ht="12.75">
      <c r="A294" s="34"/>
      <c r="B294" s="34"/>
    </row>
    <row r="295" spans="1:2" s="3" customFormat="1" ht="12.75">
      <c r="A295" s="34"/>
      <c r="B295" s="34"/>
    </row>
    <row r="296" spans="1:2" s="3" customFormat="1" ht="12.75">
      <c r="A296" s="34"/>
      <c r="B296" s="34"/>
    </row>
    <row r="297" spans="1:2" s="3" customFormat="1" ht="12.75">
      <c r="A297" s="34"/>
      <c r="B297" s="34"/>
    </row>
    <row r="298" spans="1:2" s="3" customFormat="1" ht="12.75">
      <c r="A298" s="34"/>
      <c r="B298" s="34"/>
    </row>
    <row r="299" spans="1:2" s="3" customFormat="1" ht="12.75">
      <c r="A299" s="34"/>
      <c r="B299" s="34"/>
    </row>
    <row r="300" spans="1:2" s="3" customFormat="1" ht="12.75">
      <c r="A300" s="34"/>
      <c r="B300" s="34"/>
    </row>
    <row r="301" spans="1:2" s="3" customFormat="1" ht="12.75">
      <c r="A301" s="34"/>
      <c r="B301" s="34"/>
    </row>
    <row r="302" spans="1:2" s="3" customFormat="1" ht="12.75">
      <c r="A302" s="34"/>
      <c r="B302" s="34"/>
    </row>
    <row r="303" spans="1:2" s="3" customFormat="1" ht="12.75">
      <c r="A303" s="34"/>
      <c r="B303" s="34"/>
    </row>
    <row r="304" spans="1:2" s="3" customFormat="1" ht="12.75">
      <c r="A304" s="34"/>
      <c r="B304" s="34"/>
    </row>
    <row r="305" spans="1:2" s="3" customFormat="1" ht="12.75">
      <c r="A305" s="34"/>
      <c r="B305" s="34"/>
    </row>
    <row r="306" spans="1:2" s="3" customFormat="1" ht="12.75">
      <c r="A306" s="34"/>
      <c r="B306" s="34"/>
    </row>
    <row r="307" spans="1:2" s="3" customFormat="1" ht="12.75">
      <c r="A307" s="34"/>
      <c r="B307" s="34"/>
    </row>
    <row r="308" spans="1:2" s="3" customFormat="1" ht="12.75">
      <c r="A308" s="34"/>
      <c r="B308" s="34"/>
    </row>
    <row r="309" spans="1:2" s="3" customFormat="1" ht="12.75">
      <c r="A309" s="34"/>
      <c r="B309" s="34"/>
    </row>
    <row r="310" spans="1:2" s="3" customFormat="1" ht="12.75">
      <c r="A310" s="34"/>
      <c r="B310" s="34"/>
    </row>
    <row r="311" spans="1:2" s="3" customFormat="1" ht="12.75">
      <c r="A311" s="34"/>
      <c r="B311" s="34"/>
    </row>
    <row r="312" spans="1:2" s="3" customFormat="1" ht="12.75">
      <c r="A312" s="34"/>
      <c r="B312" s="34"/>
    </row>
    <row r="313" spans="1:2" s="3" customFormat="1" ht="12.75">
      <c r="A313" s="34"/>
      <c r="B313" s="34"/>
    </row>
    <row r="314" spans="1:2" s="3" customFormat="1" ht="12.75">
      <c r="A314" s="34"/>
      <c r="B314" s="34"/>
    </row>
    <row r="315" spans="1:2" s="3" customFormat="1" ht="12.75">
      <c r="A315" s="34"/>
      <c r="B315" s="34"/>
    </row>
  </sheetData>
  <sheetProtection/>
  <mergeCells count="3">
    <mergeCell ref="A2:C2"/>
    <mergeCell ref="A3:C3"/>
    <mergeCell ref="A1:H1"/>
  </mergeCells>
  <printOptions horizontalCentered="1"/>
  <pageMargins left="0.1968503937007874" right="0.1968503937007874" top="0.4330708661417323" bottom="0.3937007874015748" header="0.31496062992125984" footer="0.31496062992125984"/>
  <pageSetup firstPageNumber="610" useFirstPageNumber="1" fitToHeight="0" horizontalDpi="600" verticalDpi="600" orientation="portrait" paperSize="9" scale="85" r:id="rId1"/>
  <headerFooter alignWithMargins="0">
    <oddFooter>&amp;C&amp;P</oddFooter>
  </headerFooter>
  <colBreaks count="1" manualBreakCount="1">
    <brk id="8" max="8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SheetLayoutView="100" zoomScalePageLayoutView="0" workbookViewId="0" topLeftCell="A1">
      <selection activeCell="C280" sqref="C280"/>
    </sheetView>
  </sheetViews>
  <sheetFormatPr defaultColWidth="11.421875" defaultRowHeight="12.75"/>
  <cols>
    <col min="1" max="1" width="4.7109375" style="27" customWidth="1"/>
    <col min="2" max="2" width="4.421875" style="27" bestFit="1" customWidth="1"/>
    <col min="3" max="3" width="48.140625" style="27" customWidth="1"/>
    <col min="4" max="4" width="10.7109375" style="23" bestFit="1" customWidth="1"/>
    <col min="5" max="5" width="14.57421875" style="23" customWidth="1"/>
    <col min="6" max="6" width="12.8515625" style="23" customWidth="1"/>
    <col min="7" max="7" width="10.00390625" style="23" bestFit="1" customWidth="1"/>
    <col min="8" max="8" width="8.140625" style="23" customWidth="1"/>
    <col min="9" max="16384" width="11.421875" style="23" customWidth="1"/>
  </cols>
  <sheetData>
    <row r="1" spans="1:8" ht="28.5" customHeight="1">
      <c r="A1" s="255" t="s">
        <v>44</v>
      </c>
      <c r="B1" s="256"/>
      <c r="C1" s="256"/>
      <c r="D1" s="254"/>
      <c r="E1" s="254"/>
      <c r="F1" s="254"/>
      <c r="G1" s="254"/>
      <c r="H1"/>
    </row>
    <row r="2" spans="1:8" s="3" customFormat="1" ht="30" customHeight="1">
      <c r="A2" s="248" t="s">
        <v>237</v>
      </c>
      <c r="B2" s="248"/>
      <c r="C2" s="248"/>
      <c r="D2" s="40" t="s">
        <v>262</v>
      </c>
      <c r="E2" s="40" t="s">
        <v>271</v>
      </c>
      <c r="F2" s="40" t="s">
        <v>270</v>
      </c>
      <c r="G2" s="133" t="s">
        <v>238</v>
      </c>
      <c r="H2" s="133" t="s">
        <v>238</v>
      </c>
    </row>
    <row r="3" spans="1:8" s="3" customFormat="1" ht="11.25" customHeight="1">
      <c r="A3" s="251">
        <v>1</v>
      </c>
      <c r="B3" s="251"/>
      <c r="C3" s="251"/>
      <c r="D3" s="41">
        <v>2</v>
      </c>
      <c r="E3" s="41">
        <v>3</v>
      </c>
      <c r="F3" s="41">
        <v>4</v>
      </c>
      <c r="G3" s="43" t="s">
        <v>239</v>
      </c>
      <c r="H3" s="43" t="s">
        <v>240</v>
      </c>
    </row>
    <row r="4" spans="1:8" ht="24" customHeight="1">
      <c r="A4" s="89"/>
      <c r="B4" s="90"/>
      <c r="C4" s="89" t="s">
        <v>93</v>
      </c>
      <c r="D4" s="136">
        <f>D5-D13</f>
        <v>97850</v>
      </c>
      <c r="E4" s="136">
        <f>E5-E13</f>
        <v>102000000</v>
      </c>
      <c r="F4" s="136">
        <f>F5-F13</f>
        <v>-103696206</v>
      </c>
      <c r="G4" s="137">
        <f>F4/D4*100</f>
        <v>-105974.66121614716</v>
      </c>
      <c r="H4" s="137">
        <f>F4/E4*100</f>
        <v>-101.66294705882353</v>
      </c>
    </row>
    <row r="5" spans="1:8" ht="22.5" customHeight="1">
      <c r="A5" s="91">
        <v>8</v>
      </c>
      <c r="B5" s="45"/>
      <c r="C5" s="190" t="s">
        <v>36</v>
      </c>
      <c r="D5" s="92">
        <f>D6</f>
        <v>96099531</v>
      </c>
      <c r="E5" s="92">
        <f>E6</f>
        <v>546500000</v>
      </c>
      <c r="F5" s="92">
        <f>F6</f>
        <v>258857753</v>
      </c>
      <c r="G5" s="93">
        <f aca="true" t="shared" si="0" ref="G5:G19">F5/D5*100</f>
        <v>269.36422093464745</v>
      </c>
      <c r="H5" s="93">
        <f>F5/E5*100</f>
        <v>47.36646898444648</v>
      </c>
    </row>
    <row r="6" spans="1:8" ht="18" customHeight="1">
      <c r="A6" s="91">
        <v>84</v>
      </c>
      <c r="B6" s="45"/>
      <c r="C6" s="46" t="s">
        <v>91</v>
      </c>
      <c r="D6" s="92">
        <f>D7+D9+D11</f>
        <v>96099531</v>
      </c>
      <c r="E6" s="92">
        <f>E7+E9+E11</f>
        <v>546500000</v>
      </c>
      <c r="F6" s="92">
        <f>F7+F9+F11</f>
        <v>258857753</v>
      </c>
      <c r="G6" s="93">
        <f t="shared" si="0"/>
        <v>269.36422093464745</v>
      </c>
      <c r="H6" s="93">
        <f>F6/E6*100</f>
        <v>47.36646898444648</v>
      </c>
    </row>
    <row r="7" spans="1:8" ht="27.75" customHeight="1" hidden="1">
      <c r="A7" s="91"/>
      <c r="B7" s="45"/>
      <c r="C7" s="46" t="s">
        <v>242</v>
      </c>
      <c r="D7" s="47">
        <f>D8</f>
        <v>0</v>
      </c>
      <c r="E7" s="92">
        <v>0</v>
      </c>
      <c r="F7" s="92">
        <v>0</v>
      </c>
      <c r="G7" s="93">
        <v>0</v>
      </c>
      <c r="H7" s="93">
        <v>0</v>
      </c>
    </row>
    <row r="8" spans="1:8" ht="25.5" customHeight="1" hidden="1">
      <c r="A8" s="91"/>
      <c r="B8" s="48">
        <v>8422</v>
      </c>
      <c r="C8" s="13" t="s">
        <v>243</v>
      </c>
      <c r="D8" s="73">
        <v>0</v>
      </c>
      <c r="E8" s="73">
        <v>0</v>
      </c>
      <c r="F8" s="73">
        <v>0</v>
      </c>
      <c r="G8" s="71">
        <v>0</v>
      </c>
      <c r="H8" s="71">
        <v>0</v>
      </c>
    </row>
    <row r="9" spans="1:8" ht="24.75" customHeight="1">
      <c r="A9" s="45">
        <v>844</v>
      </c>
      <c r="B9" s="45"/>
      <c r="C9" s="65" t="s">
        <v>189</v>
      </c>
      <c r="D9" s="92">
        <f>D10</f>
        <v>46000000</v>
      </c>
      <c r="E9" s="92">
        <f>E10</f>
        <v>0</v>
      </c>
      <c r="F9" s="92">
        <f>F10</f>
        <v>0</v>
      </c>
      <c r="G9" s="93">
        <f t="shared" si="0"/>
        <v>0</v>
      </c>
      <c r="H9" s="93">
        <v>0</v>
      </c>
    </row>
    <row r="10" spans="1:8" ht="24.75" customHeight="1">
      <c r="A10" s="45"/>
      <c r="B10" s="48">
        <v>8443</v>
      </c>
      <c r="C10" s="13" t="s">
        <v>190</v>
      </c>
      <c r="D10" s="73">
        <v>46000000</v>
      </c>
      <c r="E10" s="138">
        <v>0</v>
      </c>
      <c r="F10" s="73">
        <v>0</v>
      </c>
      <c r="G10" s="71">
        <f t="shared" si="0"/>
        <v>0</v>
      </c>
      <c r="H10" s="131">
        <v>0</v>
      </c>
    </row>
    <row r="11" spans="1:8" ht="13.5" customHeight="1">
      <c r="A11" s="45">
        <v>847</v>
      </c>
      <c r="B11" s="45"/>
      <c r="C11" s="46" t="s">
        <v>169</v>
      </c>
      <c r="D11" s="92">
        <f>D12</f>
        <v>50099531</v>
      </c>
      <c r="E11" s="92">
        <f>E12</f>
        <v>546500000</v>
      </c>
      <c r="F11" s="92">
        <f>F12</f>
        <v>258857753</v>
      </c>
      <c r="G11" s="93">
        <f t="shared" si="0"/>
        <v>516.6869785667255</v>
      </c>
      <c r="H11" s="93">
        <f aca="true" t="shared" si="1" ref="H11:H21">F11/E11*100</f>
        <v>47.36646898444648</v>
      </c>
    </row>
    <row r="12" spans="1:8" ht="12.75" customHeight="1">
      <c r="A12" s="91"/>
      <c r="B12" s="48">
        <v>8471</v>
      </c>
      <c r="C12" s="58" t="s">
        <v>191</v>
      </c>
      <c r="D12" s="73">
        <v>50099531</v>
      </c>
      <c r="E12" s="138">
        <v>546500000</v>
      </c>
      <c r="F12" s="73">
        <v>258857753</v>
      </c>
      <c r="G12" s="71">
        <f t="shared" si="0"/>
        <v>516.6869785667255</v>
      </c>
      <c r="H12" s="131">
        <f t="shared" si="1"/>
        <v>47.36646898444648</v>
      </c>
    </row>
    <row r="13" spans="1:8" ht="24" customHeight="1">
      <c r="A13" s="45">
        <v>5</v>
      </c>
      <c r="B13" s="45"/>
      <c r="C13" s="190" t="s">
        <v>37</v>
      </c>
      <c r="D13" s="92">
        <f>D14</f>
        <v>96001681</v>
      </c>
      <c r="E13" s="92">
        <f>E14</f>
        <v>444500000</v>
      </c>
      <c r="F13" s="92">
        <f>F14</f>
        <v>362553959</v>
      </c>
      <c r="G13" s="93">
        <f t="shared" si="0"/>
        <v>377.653761083621</v>
      </c>
      <c r="H13" s="93">
        <f t="shared" si="1"/>
        <v>81.56444521934758</v>
      </c>
    </row>
    <row r="14" spans="1:8" ht="12.75" customHeight="1">
      <c r="A14" s="91">
        <v>54</v>
      </c>
      <c r="B14" s="48"/>
      <c r="C14" s="46" t="s">
        <v>181</v>
      </c>
      <c r="D14" s="92">
        <f>D15+D17+D20</f>
        <v>96001681</v>
      </c>
      <c r="E14" s="92">
        <f>E15+E17+E20</f>
        <v>444500000</v>
      </c>
      <c r="F14" s="92">
        <f>F15+F17+F20</f>
        <v>362553959</v>
      </c>
      <c r="G14" s="93">
        <f t="shared" si="0"/>
        <v>377.653761083621</v>
      </c>
      <c r="H14" s="93">
        <f t="shared" si="1"/>
        <v>81.56444521934758</v>
      </c>
    </row>
    <row r="15" spans="1:8" ht="24" customHeight="1">
      <c r="A15" s="45">
        <v>542</v>
      </c>
      <c r="B15" s="45"/>
      <c r="C15" s="65" t="s">
        <v>257</v>
      </c>
      <c r="D15" s="92">
        <f>D16</f>
        <v>2229474</v>
      </c>
      <c r="E15" s="92">
        <f>E16</f>
        <v>2600000</v>
      </c>
      <c r="F15" s="92">
        <f>F16</f>
        <v>1310505</v>
      </c>
      <c r="G15" s="93">
        <f t="shared" si="0"/>
        <v>58.78090527182644</v>
      </c>
      <c r="H15" s="93">
        <f t="shared" si="1"/>
        <v>50.404038461538455</v>
      </c>
    </row>
    <row r="16" spans="1:8" ht="24.75" customHeight="1">
      <c r="A16" s="68"/>
      <c r="B16" s="48">
        <v>5422</v>
      </c>
      <c r="C16" s="13" t="s">
        <v>192</v>
      </c>
      <c r="D16" s="73">
        <v>2229474</v>
      </c>
      <c r="E16" s="138">
        <v>2600000</v>
      </c>
      <c r="F16" s="73">
        <v>1310505</v>
      </c>
      <c r="G16" s="71">
        <f t="shared" si="0"/>
        <v>58.78090527182644</v>
      </c>
      <c r="H16" s="131">
        <f t="shared" si="1"/>
        <v>50.404038461538455</v>
      </c>
    </row>
    <row r="17" spans="1:8" ht="24" customHeight="1">
      <c r="A17" s="45">
        <v>544</v>
      </c>
      <c r="B17" s="45"/>
      <c r="C17" s="46" t="s">
        <v>193</v>
      </c>
      <c r="D17" s="92">
        <f>D18+D19</f>
        <v>93772207</v>
      </c>
      <c r="E17" s="92">
        <f>E18+E19</f>
        <v>344600000</v>
      </c>
      <c r="F17" s="92">
        <f>F18+F19</f>
        <v>314761938</v>
      </c>
      <c r="G17" s="93">
        <f t="shared" si="0"/>
        <v>335.66655629636614</v>
      </c>
      <c r="H17" s="93">
        <f t="shared" si="1"/>
        <v>91.3412472431805</v>
      </c>
    </row>
    <row r="18" spans="1:8" ht="24" customHeight="1">
      <c r="A18" s="68"/>
      <c r="B18" s="48">
        <v>5443</v>
      </c>
      <c r="C18" s="58" t="s">
        <v>195</v>
      </c>
      <c r="D18" s="73">
        <v>89339591</v>
      </c>
      <c r="E18" s="138">
        <v>344600000</v>
      </c>
      <c r="F18" s="73">
        <v>314761938</v>
      </c>
      <c r="G18" s="93">
        <f t="shared" si="0"/>
        <v>352.320773440747</v>
      </c>
      <c r="H18" s="93">
        <f t="shared" si="1"/>
        <v>91.3412472431805</v>
      </c>
    </row>
    <row r="19" spans="1:8" ht="24" customHeight="1">
      <c r="A19" s="68"/>
      <c r="B19" s="48">
        <v>5446</v>
      </c>
      <c r="C19" s="58" t="s">
        <v>185</v>
      </c>
      <c r="D19" s="73">
        <v>4432616</v>
      </c>
      <c r="E19" s="138">
        <v>0</v>
      </c>
      <c r="F19" s="73">
        <v>0</v>
      </c>
      <c r="G19" s="71">
        <f t="shared" si="0"/>
        <v>0</v>
      </c>
      <c r="H19" s="131">
        <v>0</v>
      </c>
    </row>
    <row r="20" spans="1:8" ht="24" customHeight="1">
      <c r="A20" s="45">
        <v>547</v>
      </c>
      <c r="C20" s="46" t="s">
        <v>170</v>
      </c>
      <c r="D20" s="92">
        <f>D21</f>
        <v>0</v>
      </c>
      <c r="E20" s="92">
        <f>E21</f>
        <v>97300000</v>
      </c>
      <c r="F20" s="92">
        <f>F21</f>
        <v>46481516</v>
      </c>
      <c r="G20" s="93">
        <v>0</v>
      </c>
      <c r="H20" s="93">
        <f t="shared" si="1"/>
        <v>47.77134224049332</v>
      </c>
    </row>
    <row r="21" spans="2:8" ht="15" customHeight="1">
      <c r="B21" s="68">
        <v>5471</v>
      </c>
      <c r="C21" s="68" t="s">
        <v>210</v>
      </c>
      <c r="D21" s="73">
        <v>0</v>
      </c>
      <c r="E21" s="138">
        <v>97300000</v>
      </c>
      <c r="F21" s="73">
        <v>46481516</v>
      </c>
      <c r="G21" s="71">
        <v>0</v>
      </c>
      <c r="H21" s="131">
        <f t="shared" si="1"/>
        <v>47.77134224049332</v>
      </c>
    </row>
    <row r="23" ht="13.5" customHeight="1"/>
    <row r="24" ht="19.5" customHeight="1"/>
  </sheetData>
  <sheetProtection/>
  <mergeCells count="3">
    <mergeCell ref="A1:G1"/>
    <mergeCell ref="A3:C3"/>
    <mergeCell ref="A2:C2"/>
  </mergeCells>
  <printOptions horizontalCentered="1"/>
  <pageMargins left="0.1968503937007874" right="0.1968503937007874" top="0.4330708661417323" bottom="0.3937007874015748" header="0.31496062992125984" footer="0.31496062992125984"/>
  <pageSetup firstPageNumber="612" useFirstPageNumber="1" fitToHeight="0" horizontalDpi="600" verticalDpi="600" orientation="portrait" paperSize="9" scale="85" r:id="rId1"/>
  <headerFooter alignWithMargins="0">
    <oddFooter>&amp;C&amp;P</oddFooter>
  </headerFooter>
  <colBreaks count="1" manualBreakCount="1">
    <brk id="8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972"/>
  <sheetViews>
    <sheetView tabSelected="1" view="pageBreakPreview" zoomScaleSheetLayoutView="100" zoomScalePageLayoutView="0" workbookViewId="0" topLeftCell="A277">
      <selection activeCell="C280" sqref="C280"/>
    </sheetView>
  </sheetViews>
  <sheetFormatPr defaultColWidth="11.421875" defaultRowHeight="12.75"/>
  <cols>
    <col min="1" max="1" width="7.28125" style="30" customWidth="1"/>
    <col min="2" max="2" width="49.57421875" style="15" customWidth="1"/>
    <col min="3" max="3" width="14.8515625" style="15" customWidth="1"/>
    <col min="4" max="4" width="13.28125" style="15" customWidth="1"/>
    <col min="5" max="5" width="8.8515625" style="15" customWidth="1"/>
    <col min="6" max="6" width="14.28125" style="15" customWidth="1"/>
    <col min="7" max="7" width="14.7109375" style="15" customWidth="1"/>
    <col min="8" max="8" width="11.421875" style="15" customWidth="1"/>
    <col min="9" max="9" width="14.28125" style="15" bestFit="1" customWidth="1"/>
    <col min="10" max="16384" width="11.421875" style="15" customWidth="1"/>
  </cols>
  <sheetData>
    <row r="1" spans="1:5" ht="25.5" customHeight="1">
      <c r="A1" s="257" t="s">
        <v>115</v>
      </c>
      <c r="B1" s="257"/>
      <c r="C1" s="254"/>
      <c r="D1" s="254"/>
      <c r="E1" s="254"/>
    </row>
    <row r="2" spans="1:5" ht="27" customHeight="1">
      <c r="A2" s="260" t="s">
        <v>237</v>
      </c>
      <c r="B2" s="260"/>
      <c r="C2" s="40" t="s">
        <v>271</v>
      </c>
      <c r="D2" s="40" t="s">
        <v>270</v>
      </c>
      <c r="E2" s="133" t="s">
        <v>238</v>
      </c>
    </row>
    <row r="3" spans="1:5" ht="12" customHeight="1">
      <c r="A3" s="258" t="s">
        <v>260</v>
      </c>
      <c r="B3" s="259"/>
      <c r="C3" s="159">
        <v>2</v>
      </c>
      <c r="D3" s="159">
        <v>3</v>
      </c>
      <c r="E3" s="43" t="s">
        <v>261</v>
      </c>
    </row>
    <row r="4" spans="1:9" s="24" customFormat="1" ht="22.5" customHeight="1">
      <c r="A4" s="89" t="s">
        <v>155</v>
      </c>
      <c r="B4" s="94" t="s">
        <v>116</v>
      </c>
      <c r="C4" s="136">
        <f>C6+C84+C114+C126+C236</f>
        <v>3172295000</v>
      </c>
      <c r="D4" s="136">
        <f>D6+D84+D114+D126+D236</f>
        <v>1353345475.25</v>
      </c>
      <c r="E4" s="139">
        <f>D4/C4*100</f>
        <v>42.66140050814946</v>
      </c>
      <c r="F4" s="14">
        <f>'rashodi-opći dio'!E4+'rashodi-opći dio'!E70+'račun financiranja'!E13</f>
        <v>3172295000</v>
      </c>
      <c r="G4" s="14">
        <f>'rashodi-opći dio'!F4+'rashodi-opći dio'!F70+'račun financiranja'!F13</f>
        <v>1353345475</v>
      </c>
      <c r="H4" s="14"/>
      <c r="I4" s="44"/>
    </row>
    <row r="5" spans="1:7" s="24" customFormat="1" ht="12.75" customHeight="1">
      <c r="A5" s="95"/>
      <c r="B5" s="96"/>
      <c r="C5" s="14"/>
      <c r="D5" s="14"/>
      <c r="E5" s="102"/>
      <c r="F5" s="14"/>
      <c r="G5" s="14"/>
    </row>
    <row r="6" spans="1:5" s="28" customFormat="1" ht="12.75">
      <c r="A6" s="91">
        <v>100</v>
      </c>
      <c r="B6" s="46" t="s">
        <v>140</v>
      </c>
      <c r="C6" s="92">
        <f>C8+C54+C63+C71+C78</f>
        <v>250015000</v>
      </c>
      <c r="D6" s="92">
        <f>D8+D54+D63+D71+D78</f>
        <v>106372146</v>
      </c>
      <c r="E6" s="102">
        <f>D6/C6*100</f>
        <v>42.5463056216627</v>
      </c>
    </row>
    <row r="7" spans="1:5" ht="12" customHeight="1">
      <c r="A7" s="68"/>
      <c r="B7" s="25"/>
      <c r="E7" s="102"/>
    </row>
    <row r="8" spans="1:5" ht="12.75">
      <c r="A8" s="106" t="s">
        <v>97</v>
      </c>
      <c r="B8" s="46" t="s">
        <v>98</v>
      </c>
      <c r="C8" s="47">
        <f>C9</f>
        <v>204000000</v>
      </c>
      <c r="D8" s="47">
        <f>D9</f>
        <v>89094982</v>
      </c>
      <c r="E8" s="102">
        <f aca="true" t="shared" si="0" ref="E8:E52">D8/C8*100</f>
        <v>43.67401078431373</v>
      </c>
    </row>
    <row r="9" spans="1:5" ht="12.75" hidden="1">
      <c r="A9" s="97">
        <v>3</v>
      </c>
      <c r="B9" s="46" t="s">
        <v>61</v>
      </c>
      <c r="C9" s="47">
        <f>C10+C20+C46+C50</f>
        <v>204000000</v>
      </c>
      <c r="D9" s="47">
        <f>D10+D20+D46+D50</f>
        <v>89094982</v>
      </c>
      <c r="E9" s="102">
        <f t="shared" si="0"/>
        <v>43.67401078431373</v>
      </c>
    </row>
    <row r="10" spans="1:5" ht="12.75">
      <c r="A10" s="97">
        <v>31</v>
      </c>
      <c r="B10" s="46" t="s">
        <v>62</v>
      </c>
      <c r="C10" s="47">
        <f>C11+C15+C17</f>
        <v>138569750</v>
      </c>
      <c r="D10" s="47">
        <f>D11+D15+D17</f>
        <v>62018395</v>
      </c>
      <c r="E10" s="102">
        <f t="shared" si="0"/>
        <v>44.75608493195665</v>
      </c>
    </row>
    <row r="11" spans="1:5" ht="12.75">
      <c r="A11" s="97">
        <v>311</v>
      </c>
      <c r="B11" s="46" t="s">
        <v>175</v>
      </c>
      <c r="C11" s="47">
        <f>SUM(C12:C14)</f>
        <v>115110000</v>
      </c>
      <c r="D11" s="47">
        <f>SUM(D12:D14)</f>
        <v>52237782</v>
      </c>
      <c r="E11" s="102">
        <f t="shared" si="0"/>
        <v>45.38075058639562</v>
      </c>
    </row>
    <row r="12" spans="1:5" ht="12.75">
      <c r="A12" s="160">
        <v>3111</v>
      </c>
      <c r="B12" s="160" t="s">
        <v>63</v>
      </c>
      <c r="C12" s="138">
        <v>113660000</v>
      </c>
      <c r="D12" s="104">
        <v>51793460</v>
      </c>
      <c r="E12" s="140">
        <f t="shared" si="0"/>
        <v>45.56876649656871</v>
      </c>
    </row>
    <row r="13" spans="1:5" ht="12.75">
      <c r="A13" s="160">
        <v>3113</v>
      </c>
      <c r="B13" s="160" t="s">
        <v>171</v>
      </c>
      <c r="C13" s="138">
        <v>1000000</v>
      </c>
      <c r="D13" s="104">
        <v>244322</v>
      </c>
      <c r="E13" s="140">
        <f t="shared" si="0"/>
        <v>24.4322</v>
      </c>
    </row>
    <row r="14" spans="1:5" ht="12.75">
      <c r="A14" s="160">
        <v>3114</v>
      </c>
      <c r="B14" s="160" t="s">
        <v>65</v>
      </c>
      <c r="C14" s="138">
        <v>450000</v>
      </c>
      <c r="D14" s="104">
        <v>200000</v>
      </c>
      <c r="E14" s="140">
        <f t="shared" si="0"/>
        <v>44.44444444444444</v>
      </c>
    </row>
    <row r="15" spans="1:5" ht="12.75">
      <c r="A15" s="97">
        <v>312</v>
      </c>
      <c r="B15" s="46" t="s">
        <v>66</v>
      </c>
      <c r="C15" s="47">
        <f>C16</f>
        <v>3200000</v>
      </c>
      <c r="D15" s="47">
        <f>D16</f>
        <v>791593</v>
      </c>
      <c r="E15" s="102">
        <f t="shared" si="0"/>
        <v>24.737281250000002</v>
      </c>
    </row>
    <row r="16" spans="1:5" ht="12.75">
      <c r="A16" s="74">
        <v>3121</v>
      </c>
      <c r="B16" s="74" t="s">
        <v>66</v>
      </c>
      <c r="C16" s="114">
        <v>3200000</v>
      </c>
      <c r="D16" s="67">
        <v>791593</v>
      </c>
      <c r="E16" s="140">
        <f t="shared" si="0"/>
        <v>24.737281250000002</v>
      </c>
    </row>
    <row r="17" spans="1:5" ht="12.75">
      <c r="A17" s="97">
        <v>313</v>
      </c>
      <c r="B17" s="46" t="s">
        <v>67</v>
      </c>
      <c r="C17" s="47">
        <f>SUM(C18:C19)</f>
        <v>20259750</v>
      </c>
      <c r="D17" s="47">
        <f>SUM(D18:D19)</f>
        <v>8989020</v>
      </c>
      <c r="E17" s="102">
        <f t="shared" si="0"/>
        <v>44.36885943804835</v>
      </c>
    </row>
    <row r="18" spans="1:5" ht="12.75">
      <c r="A18" s="74">
        <v>3132</v>
      </c>
      <c r="B18" s="74" t="s">
        <v>173</v>
      </c>
      <c r="C18" s="114">
        <v>18175500</v>
      </c>
      <c r="D18" s="67">
        <v>8101106</v>
      </c>
      <c r="E18" s="140">
        <f t="shared" si="0"/>
        <v>44.57157162113835</v>
      </c>
    </row>
    <row r="19" spans="1:5" ht="12.75">
      <c r="A19" s="74">
        <v>3133</v>
      </c>
      <c r="B19" s="74" t="s">
        <v>174</v>
      </c>
      <c r="C19" s="114">
        <v>2084250</v>
      </c>
      <c r="D19" s="67">
        <v>887914</v>
      </c>
      <c r="E19" s="140">
        <f t="shared" si="0"/>
        <v>42.60112750389828</v>
      </c>
    </row>
    <row r="20" spans="1:5" s="16" customFormat="1" ht="12.75">
      <c r="A20" s="97">
        <v>32</v>
      </c>
      <c r="B20" s="106" t="s">
        <v>2</v>
      </c>
      <c r="C20" s="47">
        <f>C21+C25+C30+C39</f>
        <v>62475000</v>
      </c>
      <c r="D20" s="47">
        <f>D21+D25+D30+D39</f>
        <v>26725024</v>
      </c>
      <c r="E20" s="102">
        <f t="shared" si="0"/>
        <v>42.77714925970388</v>
      </c>
    </row>
    <row r="21" spans="1:5" ht="12.75">
      <c r="A21" s="97">
        <v>321</v>
      </c>
      <c r="B21" s="46" t="s">
        <v>6</v>
      </c>
      <c r="C21" s="47">
        <f>SUM(C22:C24)</f>
        <v>9125000</v>
      </c>
      <c r="D21" s="47">
        <f>SUM(D22:D24)</f>
        <v>4342078</v>
      </c>
      <c r="E21" s="102">
        <f t="shared" si="0"/>
        <v>47.584416438356165</v>
      </c>
    </row>
    <row r="22" spans="1:5" ht="12.75">
      <c r="A22" s="74">
        <v>3211</v>
      </c>
      <c r="B22" s="75" t="s">
        <v>68</v>
      </c>
      <c r="C22" s="114">
        <v>2200000</v>
      </c>
      <c r="D22" s="67">
        <v>1312819</v>
      </c>
      <c r="E22" s="140">
        <f t="shared" si="0"/>
        <v>59.67359090909091</v>
      </c>
    </row>
    <row r="23" spans="1:5" ht="12.75">
      <c r="A23" s="74">
        <v>3212</v>
      </c>
      <c r="B23" s="75" t="s">
        <v>69</v>
      </c>
      <c r="C23" s="114">
        <v>4500000</v>
      </c>
      <c r="D23" s="67">
        <v>2322576</v>
      </c>
      <c r="E23" s="140">
        <f t="shared" si="0"/>
        <v>51.6128</v>
      </c>
    </row>
    <row r="24" spans="1:5" ht="12.75">
      <c r="A24" s="69" t="s">
        <v>4</v>
      </c>
      <c r="B24" s="161" t="s">
        <v>5</v>
      </c>
      <c r="C24" s="114">
        <v>2425000</v>
      </c>
      <c r="D24" s="67">
        <v>706683</v>
      </c>
      <c r="E24" s="140">
        <f t="shared" si="0"/>
        <v>29.141567010309277</v>
      </c>
    </row>
    <row r="25" spans="1:5" ht="12.75">
      <c r="A25" s="97">
        <v>322</v>
      </c>
      <c r="B25" s="46" t="s">
        <v>70</v>
      </c>
      <c r="C25" s="47">
        <f>SUM(C26:C29)</f>
        <v>8600000</v>
      </c>
      <c r="D25" s="47">
        <f>SUM(D26:D29)</f>
        <v>4145547</v>
      </c>
      <c r="E25" s="102">
        <f t="shared" si="0"/>
        <v>48.20403488372093</v>
      </c>
    </row>
    <row r="26" spans="1:5" ht="12.75">
      <c r="A26" s="103">
        <v>3221</v>
      </c>
      <c r="B26" s="160" t="s">
        <v>71</v>
      </c>
      <c r="C26" s="138">
        <v>2000000</v>
      </c>
      <c r="D26" s="104">
        <v>1268966</v>
      </c>
      <c r="E26" s="140">
        <f t="shared" si="0"/>
        <v>63.4483</v>
      </c>
    </row>
    <row r="27" spans="1:5" ht="12.75">
      <c r="A27" s="103">
        <v>3223</v>
      </c>
      <c r="B27" s="160" t="s">
        <v>73</v>
      </c>
      <c r="C27" s="138">
        <v>6000000</v>
      </c>
      <c r="D27" s="104">
        <v>2769307</v>
      </c>
      <c r="E27" s="140">
        <f t="shared" si="0"/>
        <v>46.155116666666665</v>
      </c>
    </row>
    <row r="28" spans="1:5" ht="12.75">
      <c r="A28" s="103">
        <v>3224</v>
      </c>
      <c r="B28" s="103" t="s">
        <v>7</v>
      </c>
      <c r="C28" s="138">
        <v>200000</v>
      </c>
      <c r="D28" s="104">
        <v>34971</v>
      </c>
      <c r="E28" s="140">
        <f t="shared" si="0"/>
        <v>17.485500000000002</v>
      </c>
    </row>
    <row r="29" spans="1:5" ht="12.75">
      <c r="A29" s="103" t="s">
        <v>8</v>
      </c>
      <c r="B29" s="103" t="s">
        <v>9</v>
      </c>
      <c r="C29" s="138">
        <v>400000</v>
      </c>
      <c r="D29" s="104">
        <v>72303</v>
      </c>
      <c r="E29" s="140">
        <f t="shared" si="0"/>
        <v>18.07575</v>
      </c>
    </row>
    <row r="30" spans="1:5" ht="12.75">
      <c r="A30" s="97">
        <v>323</v>
      </c>
      <c r="B30" s="46" t="s">
        <v>10</v>
      </c>
      <c r="C30" s="47">
        <f>SUM(C31:C38)</f>
        <v>39050000</v>
      </c>
      <c r="D30" s="47">
        <f>SUM(D31:D38)</f>
        <v>15841495</v>
      </c>
      <c r="E30" s="102">
        <f t="shared" si="0"/>
        <v>40.567208706786175</v>
      </c>
    </row>
    <row r="31" spans="1:5" ht="12.75">
      <c r="A31" s="160">
        <v>3231</v>
      </c>
      <c r="B31" s="98" t="s">
        <v>74</v>
      </c>
      <c r="C31" s="138">
        <v>5000000</v>
      </c>
      <c r="D31" s="104">
        <v>2476598</v>
      </c>
      <c r="E31" s="140">
        <f t="shared" si="0"/>
        <v>49.531960000000005</v>
      </c>
    </row>
    <row r="32" spans="1:5" ht="12.75">
      <c r="A32" s="160">
        <v>3232</v>
      </c>
      <c r="B32" s="103" t="s">
        <v>11</v>
      </c>
      <c r="C32" s="138">
        <v>21000000</v>
      </c>
      <c r="D32" s="104">
        <v>8107945</v>
      </c>
      <c r="E32" s="140">
        <f t="shared" si="0"/>
        <v>38.60926190476191</v>
      </c>
    </row>
    <row r="33" spans="1:5" ht="12.75">
      <c r="A33" s="160">
        <v>3233</v>
      </c>
      <c r="B33" s="162" t="s">
        <v>75</v>
      </c>
      <c r="C33" s="138">
        <v>700000</v>
      </c>
      <c r="D33" s="104">
        <v>88282</v>
      </c>
      <c r="E33" s="140">
        <f t="shared" si="0"/>
        <v>12.611714285714285</v>
      </c>
    </row>
    <row r="34" spans="1:5" ht="12.75">
      <c r="A34" s="160">
        <v>3234</v>
      </c>
      <c r="B34" s="162" t="s">
        <v>76</v>
      </c>
      <c r="C34" s="138">
        <v>2500000</v>
      </c>
      <c r="D34" s="104">
        <v>1008403</v>
      </c>
      <c r="E34" s="140">
        <f t="shared" si="0"/>
        <v>40.336119999999994</v>
      </c>
    </row>
    <row r="35" spans="1:5" ht="12.75">
      <c r="A35" s="160">
        <v>3235</v>
      </c>
      <c r="B35" s="162" t="s">
        <v>77</v>
      </c>
      <c r="C35" s="138">
        <v>4400000</v>
      </c>
      <c r="D35" s="104">
        <v>2055338</v>
      </c>
      <c r="E35" s="140">
        <f t="shared" si="0"/>
        <v>46.712227272727276</v>
      </c>
    </row>
    <row r="36" spans="1:5" ht="12.75">
      <c r="A36" s="160">
        <v>3236</v>
      </c>
      <c r="B36" s="162" t="s">
        <v>253</v>
      </c>
      <c r="C36" s="138">
        <v>750000</v>
      </c>
      <c r="D36" s="104">
        <v>143395</v>
      </c>
      <c r="E36" s="140">
        <f t="shared" si="0"/>
        <v>19.119333333333334</v>
      </c>
    </row>
    <row r="37" spans="1:5" ht="12.75">
      <c r="A37" s="160">
        <v>3237</v>
      </c>
      <c r="B37" s="103" t="s">
        <v>12</v>
      </c>
      <c r="C37" s="138">
        <v>3500000</v>
      </c>
      <c r="D37" s="104">
        <v>1800594</v>
      </c>
      <c r="E37" s="140">
        <f t="shared" si="0"/>
        <v>51.445542857142854</v>
      </c>
    </row>
    <row r="38" spans="1:5" ht="12.75">
      <c r="A38" s="160">
        <v>3239</v>
      </c>
      <c r="B38" s="103" t="s">
        <v>78</v>
      </c>
      <c r="C38" s="138">
        <v>1200000</v>
      </c>
      <c r="D38" s="104">
        <v>160940</v>
      </c>
      <c r="E38" s="140">
        <f t="shared" si="0"/>
        <v>13.411666666666665</v>
      </c>
    </row>
    <row r="39" spans="1:5" ht="12.75">
      <c r="A39" s="97">
        <v>329</v>
      </c>
      <c r="B39" s="46" t="s">
        <v>80</v>
      </c>
      <c r="C39" s="47">
        <f>SUM(C40:C45)</f>
        <v>5700000</v>
      </c>
      <c r="D39" s="47">
        <f>SUM(D40:D45)</f>
        <v>2395904</v>
      </c>
      <c r="E39" s="102">
        <f t="shared" si="0"/>
        <v>42.033403508771926</v>
      </c>
    </row>
    <row r="40" spans="1:5" ht="12.75">
      <c r="A40" s="160">
        <v>3291</v>
      </c>
      <c r="B40" s="160" t="s">
        <v>143</v>
      </c>
      <c r="C40" s="138">
        <v>300000</v>
      </c>
      <c r="D40" s="104">
        <v>133767</v>
      </c>
      <c r="E40" s="140">
        <f t="shared" si="0"/>
        <v>44.589</v>
      </c>
    </row>
    <row r="41" spans="1:5" ht="12.75">
      <c r="A41" s="160">
        <v>3292</v>
      </c>
      <c r="B41" s="160" t="s">
        <v>81</v>
      </c>
      <c r="C41" s="138">
        <v>2500000</v>
      </c>
      <c r="D41" s="104">
        <v>710085</v>
      </c>
      <c r="E41" s="140">
        <f t="shared" si="0"/>
        <v>28.4034</v>
      </c>
    </row>
    <row r="42" spans="1:5" ht="12.75">
      <c r="A42" s="160">
        <v>3293</v>
      </c>
      <c r="B42" s="160" t="s">
        <v>82</v>
      </c>
      <c r="C42" s="138">
        <v>700000</v>
      </c>
      <c r="D42" s="104">
        <v>263227</v>
      </c>
      <c r="E42" s="140">
        <f t="shared" si="0"/>
        <v>37.603857142857144</v>
      </c>
    </row>
    <row r="43" spans="1:5" ht="12.75">
      <c r="A43" s="160">
        <v>3294</v>
      </c>
      <c r="B43" s="160" t="s">
        <v>254</v>
      </c>
      <c r="C43" s="138">
        <v>300000</v>
      </c>
      <c r="D43" s="104">
        <v>134700</v>
      </c>
      <c r="E43" s="140">
        <f t="shared" si="0"/>
        <v>44.9</v>
      </c>
    </row>
    <row r="44" spans="1:5" ht="12.75">
      <c r="A44" s="160">
        <v>3295</v>
      </c>
      <c r="B44" s="160" t="s">
        <v>176</v>
      </c>
      <c r="C44" s="138">
        <v>1200000</v>
      </c>
      <c r="D44" s="104">
        <v>892533</v>
      </c>
      <c r="E44" s="140">
        <f t="shared" si="0"/>
        <v>74.37774999999999</v>
      </c>
    </row>
    <row r="45" spans="1:5" ht="12.75">
      <c r="A45" s="160">
        <v>3299</v>
      </c>
      <c r="B45" s="160" t="s">
        <v>80</v>
      </c>
      <c r="C45" s="138">
        <v>700000</v>
      </c>
      <c r="D45" s="104">
        <v>261592</v>
      </c>
      <c r="E45" s="140">
        <f t="shared" si="0"/>
        <v>37.370285714285714</v>
      </c>
    </row>
    <row r="46" spans="1:5" ht="12.75">
      <c r="A46" s="97">
        <v>34</v>
      </c>
      <c r="B46" s="46" t="s">
        <v>158</v>
      </c>
      <c r="C46" s="47">
        <f>C47</f>
        <v>2755250</v>
      </c>
      <c r="D46" s="47">
        <f>D47</f>
        <v>321073</v>
      </c>
      <c r="E46" s="102">
        <f t="shared" si="0"/>
        <v>11.65313492423555</v>
      </c>
    </row>
    <row r="47" spans="1:5" ht="12.75">
      <c r="A47" s="97">
        <v>343</v>
      </c>
      <c r="B47" s="46" t="s">
        <v>94</v>
      </c>
      <c r="C47" s="47">
        <f>SUM(C48:C49)</f>
        <v>2755250</v>
      </c>
      <c r="D47" s="47">
        <f>SUM(D48:D49)</f>
        <v>321073</v>
      </c>
      <c r="E47" s="102">
        <f t="shared" si="0"/>
        <v>11.65313492423555</v>
      </c>
    </row>
    <row r="48" spans="1:5" ht="12.75">
      <c r="A48" s="68">
        <v>3431</v>
      </c>
      <c r="B48" s="108" t="s">
        <v>95</v>
      </c>
      <c r="C48" s="138">
        <v>2705250</v>
      </c>
      <c r="D48" s="104">
        <v>319951</v>
      </c>
      <c r="E48" s="140">
        <f t="shared" si="0"/>
        <v>11.827040014786064</v>
      </c>
    </row>
    <row r="49" spans="1:5" ht="12.75">
      <c r="A49" s="68">
        <v>3433</v>
      </c>
      <c r="B49" s="108" t="s">
        <v>96</v>
      </c>
      <c r="C49" s="138">
        <v>50000</v>
      </c>
      <c r="D49" s="104">
        <v>1122</v>
      </c>
      <c r="E49" s="140">
        <f t="shared" si="0"/>
        <v>2.244</v>
      </c>
    </row>
    <row r="50" spans="1:5" ht="12.75">
      <c r="A50" s="97">
        <v>38</v>
      </c>
      <c r="B50" s="46" t="s">
        <v>177</v>
      </c>
      <c r="C50" s="47">
        <f>C51</f>
        <v>200000</v>
      </c>
      <c r="D50" s="47">
        <f>D51</f>
        <v>30490</v>
      </c>
      <c r="E50" s="102">
        <f t="shared" si="0"/>
        <v>15.245000000000001</v>
      </c>
    </row>
    <row r="51" spans="1:5" ht="12.75">
      <c r="A51" s="97">
        <v>381</v>
      </c>
      <c r="B51" s="46" t="s">
        <v>54</v>
      </c>
      <c r="C51" s="47">
        <f>C52</f>
        <v>200000</v>
      </c>
      <c r="D51" s="47">
        <f>D52</f>
        <v>30490</v>
      </c>
      <c r="E51" s="102">
        <f t="shared" si="0"/>
        <v>15.245000000000001</v>
      </c>
    </row>
    <row r="52" spans="1:5" ht="12.75">
      <c r="A52" s="103">
        <v>3811</v>
      </c>
      <c r="B52" s="160" t="s">
        <v>17</v>
      </c>
      <c r="C52" s="138">
        <v>200000</v>
      </c>
      <c r="D52" s="104">
        <v>30490</v>
      </c>
      <c r="E52" s="140">
        <f t="shared" si="0"/>
        <v>15.245000000000001</v>
      </c>
    </row>
    <row r="53" spans="1:5" ht="12.75">
      <c r="A53" s="103"/>
      <c r="B53" s="160"/>
      <c r="C53" s="104"/>
      <c r="D53" s="104"/>
      <c r="E53" s="104"/>
    </row>
    <row r="54" spans="1:5" ht="12.75">
      <c r="A54" s="106" t="s">
        <v>99</v>
      </c>
      <c r="B54" s="106" t="s">
        <v>100</v>
      </c>
      <c r="C54" s="47">
        <f aca="true" t="shared" si="1" ref="C54:D56">C55</f>
        <v>11310000</v>
      </c>
      <c r="D54" s="47">
        <f t="shared" si="1"/>
        <v>532807</v>
      </c>
      <c r="E54" s="102">
        <f aca="true" t="shared" si="2" ref="E54:E61">D54/C54*100</f>
        <v>4.7109372236958444</v>
      </c>
    </row>
    <row r="55" spans="1:5" ht="12.75" hidden="1">
      <c r="A55" s="106">
        <v>4</v>
      </c>
      <c r="B55" s="106" t="s">
        <v>89</v>
      </c>
      <c r="C55" s="47">
        <f t="shared" si="1"/>
        <v>11310000</v>
      </c>
      <c r="D55" s="47">
        <f t="shared" si="1"/>
        <v>532807</v>
      </c>
      <c r="E55" s="102">
        <f t="shared" si="2"/>
        <v>4.7109372236958444</v>
      </c>
    </row>
    <row r="56" spans="1:5" ht="12.75">
      <c r="A56" s="106">
        <v>42</v>
      </c>
      <c r="B56" s="106" t="s">
        <v>19</v>
      </c>
      <c r="C56" s="47">
        <f t="shared" si="1"/>
        <v>11310000</v>
      </c>
      <c r="D56" s="47">
        <f t="shared" si="1"/>
        <v>532807</v>
      </c>
      <c r="E56" s="102">
        <f t="shared" si="2"/>
        <v>4.7109372236958444</v>
      </c>
    </row>
    <row r="57" spans="1:5" ht="12.75">
      <c r="A57" s="106">
        <v>422</v>
      </c>
      <c r="B57" s="106" t="s">
        <v>29</v>
      </c>
      <c r="C57" s="47">
        <f>SUM(C58:C61)</f>
        <v>11310000</v>
      </c>
      <c r="D57" s="47">
        <f>SUM(D58:D61)</f>
        <v>532807</v>
      </c>
      <c r="E57" s="102">
        <f t="shared" si="2"/>
        <v>4.7109372236958444</v>
      </c>
    </row>
    <row r="58" spans="1:5" ht="12.75">
      <c r="A58" s="81" t="s">
        <v>25</v>
      </c>
      <c r="B58" s="99" t="s">
        <v>26</v>
      </c>
      <c r="C58" s="138">
        <v>1610000</v>
      </c>
      <c r="D58" s="104">
        <v>59828</v>
      </c>
      <c r="E58" s="140">
        <f t="shared" si="2"/>
        <v>3.7160248447204967</v>
      </c>
    </row>
    <row r="59" spans="1:5" ht="12.75">
      <c r="A59" s="103" t="s">
        <v>27</v>
      </c>
      <c r="B59" s="103" t="s">
        <v>28</v>
      </c>
      <c r="C59" s="138">
        <v>100000</v>
      </c>
      <c r="D59" s="104">
        <v>67518</v>
      </c>
      <c r="E59" s="140">
        <f t="shared" si="2"/>
        <v>67.518</v>
      </c>
    </row>
    <row r="60" spans="1:5" ht="12.75">
      <c r="A60" s="103">
        <v>4224</v>
      </c>
      <c r="B60" s="160" t="s">
        <v>152</v>
      </c>
      <c r="C60" s="138">
        <v>3000000</v>
      </c>
      <c r="D60" s="104">
        <v>280515</v>
      </c>
      <c r="E60" s="140">
        <f t="shared" si="2"/>
        <v>9.3505</v>
      </c>
    </row>
    <row r="61" spans="1:5" ht="12.75">
      <c r="A61" s="103" t="s">
        <v>30</v>
      </c>
      <c r="B61" s="103" t="s">
        <v>1</v>
      </c>
      <c r="C61" s="138">
        <v>6600000</v>
      </c>
      <c r="D61" s="104">
        <v>124946</v>
      </c>
      <c r="E61" s="140">
        <f t="shared" si="2"/>
        <v>1.893121212121212</v>
      </c>
    </row>
    <row r="62" spans="1:5" ht="12.75">
      <c r="A62" s="103"/>
      <c r="B62" s="103"/>
      <c r="C62" s="104"/>
      <c r="D62" s="104"/>
      <c r="E62" s="102"/>
    </row>
    <row r="63" spans="1:5" ht="12.75">
      <c r="A63" s="106" t="s">
        <v>101</v>
      </c>
      <c r="B63" s="106" t="s">
        <v>102</v>
      </c>
      <c r="C63" s="47">
        <f>C64</f>
        <v>10000000</v>
      </c>
      <c r="D63" s="47">
        <f>D64</f>
        <v>5370093</v>
      </c>
      <c r="E63" s="102">
        <f aca="true" t="shared" si="3" ref="E63:E69">D63/C63*100</f>
        <v>53.70093</v>
      </c>
    </row>
    <row r="64" spans="1:5" ht="12.75" hidden="1">
      <c r="A64" s="106">
        <v>4</v>
      </c>
      <c r="B64" s="106" t="s">
        <v>159</v>
      </c>
      <c r="C64" s="47">
        <f>C65</f>
        <v>10000000</v>
      </c>
      <c r="D64" s="47">
        <f>D65</f>
        <v>5370093</v>
      </c>
      <c r="E64" s="102">
        <f t="shared" si="3"/>
        <v>53.70093</v>
      </c>
    </row>
    <row r="65" spans="1:5" ht="12.75">
      <c r="A65" s="106">
        <v>42</v>
      </c>
      <c r="B65" s="106" t="s">
        <v>19</v>
      </c>
      <c r="C65" s="47">
        <f>C66+C68</f>
        <v>10000000</v>
      </c>
      <c r="D65" s="47">
        <f>D66+D68</f>
        <v>5370093</v>
      </c>
      <c r="E65" s="102">
        <f t="shared" si="3"/>
        <v>53.70093</v>
      </c>
    </row>
    <row r="66" spans="1:5" ht="12.75">
      <c r="A66" s="106">
        <v>422</v>
      </c>
      <c r="B66" s="106" t="s">
        <v>29</v>
      </c>
      <c r="C66" s="47">
        <f>C67</f>
        <v>4500000</v>
      </c>
      <c r="D66" s="47">
        <f>D67</f>
        <v>4091205</v>
      </c>
      <c r="E66" s="102">
        <f t="shared" si="3"/>
        <v>90.91566666666667</v>
      </c>
    </row>
    <row r="67" spans="1:5" ht="12.75">
      <c r="A67" s="81" t="s">
        <v>25</v>
      </c>
      <c r="B67" s="160" t="s">
        <v>26</v>
      </c>
      <c r="C67" s="138">
        <v>4500000</v>
      </c>
      <c r="D67" s="104">
        <v>4091205</v>
      </c>
      <c r="E67" s="140">
        <f t="shared" si="3"/>
        <v>90.91566666666667</v>
      </c>
    </row>
    <row r="68" spans="1:5" ht="12.75">
      <c r="A68" s="106">
        <v>426</v>
      </c>
      <c r="B68" s="106" t="s">
        <v>148</v>
      </c>
      <c r="C68" s="47">
        <f>C69</f>
        <v>5500000</v>
      </c>
      <c r="D68" s="47">
        <f>D69</f>
        <v>1278888</v>
      </c>
      <c r="E68" s="102">
        <f t="shared" si="3"/>
        <v>23.25250909090909</v>
      </c>
    </row>
    <row r="69" spans="1:5" ht="12.75">
      <c r="A69" s="103">
        <v>4262</v>
      </c>
      <c r="B69" s="44" t="s">
        <v>147</v>
      </c>
      <c r="C69" s="138">
        <v>5500000</v>
      </c>
      <c r="D69" s="104">
        <v>1278888</v>
      </c>
      <c r="E69" s="140">
        <f t="shared" si="3"/>
        <v>23.25250909090909</v>
      </c>
    </row>
    <row r="70" spans="1:5" ht="12.75">
      <c r="A70" s="103"/>
      <c r="B70" s="160"/>
      <c r="C70" s="100"/>
      <c r="D70" s="100"/>
      <c r="E70" s="102"/>
    </row>
    <row r="71" spans="1:5" ht="12.75">
      <c r="A71" s="106" t="s">
        <v>103</v>
      </c>
      <c r="B71" s="106" t="s">
        <v>154</v>
      </c>
      <c r="C71" s="47">
        <f>C73</f>
        <v>500000</v>
      </c>
      <c r="D71" s="47">
        <f>D73</f>
        <v>141056</v>
      </c>
      <c r="E71" s="102">
        <f>D71/C71*100</f>
        <v>28.211199999999998</v>
      </c>
    </row>
    <row r="72" spans="1:5" ht="12.75" hidden="1">
      <c r="A72" s="106">
        <v>4</v>
      </c>
      <c r="B72" s="106" t="s">
        <v>159</v>
      </c>
      <c r="C72" s="47"/>
      <c r="D72" s="47"/>
      <c r="E72" s="102">
        <v>0</v>
      </c>
    </row>
    <row r="73" spans="1:5" ht="12.75">
      <c r="A73" s="106">
        <v>42</v>
      </c>
      <c r="B73" s="106" t="s">
        <v>19</v>
      </c>
      <c r="C73" s="47">
        <f>C74</f>
        <v>500000</v>
      </c>
      <c r="D73" s="47">
        <f>D74</f>
        <v>141056</v>
      </c>
      <c r="E73" s="102">
        <f>D73/C73*100</f>
        <v>28.211199999999998</v>
      </c>
    </row>
    <row r="74" spans="1:5" ht="12.75">
      <c r="A74" s="106">
        <v>423</v>
      </c>
      <c r="B74" s="106" t="s">
        <v>160</v>
      </c>
      <c r="C74" s="47">
        <f>C76+C75</f>
        <v>500000</v>
      </c>
      <c r="D74" s="47">
        <f>D76</f>
        <v>141056</v>
      </c>
      <c r="E74" s="102">
        <f>D74/C74*100</f>
        <v>28.211199999999998</v>
      </c>
    </row>
    <row r="75" spans="1:5" ht="12.75" hidden="1">
      <c r="A75" s="103">
        <v>4231</v>
      </c>
      <c r="B75" s="160" t="s">
        <v>32</v>
      </c>
      <c r="C75" s="104">
        <v>0</v>
      </c>
      <c r="D75" s="104">
        <v>0</v>
      </c>
      <c r="E75" s="109">
        <v>0</v>
      </c>
    </row>
    <row r="76" spans="1:5" ht="12.75">
      <c r="A76" s="103">
        <v>4233</v>
      </c>
      <c r="B76" s="160" t="s">
        <v>216</v>
      </c>
      <c r="C76" s="138">
        <v>500000</v>
      </c>
      <c r="D76" s="104">
        <v>141056</v>
      </c>
      <c r="E76" s="140">
        <f>D76/C76*100</f>
        <v>28.211199999999998</v>
      </c>
    </row>
    <row r="77" spans="1:5" ht="12.75">
      <c r="A77" s="103"/>
      <c r="B77" s="103"/>
      <c r="C77" s="101"/>
      <c r="D77" s="101"/>
      <c r="E77" s="102"/>
    </row>
    <row r="78" spans="1:5" ht="12.75">
      <c r="A78" s="106" t="s">
        <v>108</v>
      </c>
      <c r="B78" s="106" t="s">
        <v>109</v>
      </c>
      <c r="C78" s="47">
        <f aca="true" t="shared" si="4" ref="C78:D81">C79</f>
        <v>24205000</v>
      </c>
      <c r="D78" s="47">
        <f t="shared" si="4"/>
        <v>11233208</v>
      </c>
      <c r="E78" s="102">
        <f aca="true" t="shared" si="5" ref="E78:E84">D78/C78*100</f>
        <v>46.40862631687668</v>
      </c>
    </row>
    <row r="79" spans="1:5" ht="12.75" hidden="1">
      <c r="A79" s="106">
        <v>4</v>
      </c>
      <c r="B79" s="106" t="s">
        <v>159</v>
      </c>
      <c r="C79" s="47">
        <f t="shared" si="4"/>
        <v>24205000</v>
      </c>
      <c r="D79" s="47">
        <f t="shared" si="4"/>
        <v>11233208</v>
      </c>
      <c r="E79" s="102">
        <f t="shared" si="5"/>
        <v>46.40862631687668</v>
      </c>
    </row>
    <row r="80" spans="1:5" ht="12.75">
      <c r="A80" s="106">
        <v>42</v>
      </c>
      <c r="B80" s="106" t="s">
        <v>19</v>
      </c>
      <c r="C80" s="47">
        <f t="shared" si="4"/>
        <v>24205000</v>
      </c>
      <c r="D80" s="47">
        <f t="shared" si="4"/>
        <v>11233208</v>
      </c>
      <c r="E80" s="102">
        <f t="shared" si="5"/>
        <v>46.40862631687668</v>
      </c>
    </row>
    <row r="81" spans="1:5" ht="12.75">
      <c r="A81" s="106">
        <v>421</v>
      </c>
      <c r="B81" s="106" t="s">
        <v>20</v>
      </c>
      <c r="C81" s="47">
        <f t="shared" si="4"/>
        <v>24205000</v>
      </c>
      <c r="D81" s="47">
        <f t="shared" si="4"/>
        <v>11233208</v>
      </c>
      <c r="E81" s="102">
        <f t="shared" si="5"/>
        <v>46.40862631687668</v>
      </c>
    </row>
    <row r="82" spans="1:5" ht="12.75">
      <c r="A82" s="103" t="s">
        <v>21</v>
      </c>
      <c r="B82" s="103" t="s">
        <v>22</v>
      </c>
      <c r="C82" s="138">
        <v>24205000</v>
      </c>
      <c r="D82" s="104">
        <v>11233208</v>
      </c>
      <c r="E82" s="140">
        <f t="shared" si="5"/>
        <v>46.40862631687668</v>
      </c>
    </row>
    <row r="83" spans="1:5" ht="12.75">
      <c r="A83" s="103"/>
      <c r="B83" s="103"/>
      <c r="C83" s="104"/>
      <c r="D83" s="104"/>
      <c r="E83" s="109"/>
    </row>
    <row r="84" spans="1:5" s="28" customFormat="1" ht="12.75">
      <c r="A84" s="91">
        <v>101</v>
      </c>
      <c r="B84" s="46" t="s">
        <v>139</v>
      </c>
      <c r="C84" s="92">
        <f>C86+C96+C106</f>
        <v>534500000</v>
      </c>
      <c r="D84" s="92">
        <f>D86+D96+D106</f>
        <v>402060955</v>
      </c>
      <c r="E84" s="102">
        <f t="shared" si="5"/>
        <v>75.22188119738072</v>
      </c>
    </row>
    <row r="85" spans="1:5" ht="12.75">
      <c r="A85" s="163"/>
      <c r="B85" s="106"/>
      <c r="C85" s="101"/>
      <c r="D85" s="101"/>
      <c r="E85" s="102"/>
    </row>
    <row r="86" spans="1:5" s="29" customFormat="1" ht="25.5">
      <c r="A86" s="105" t="s">
        <v>104</v>
      </c>
      <c r="B86" s="65" t="s">
        <v>105</v>
      </c>
      <c r="C86" s="47">
        <f>C87+C91</f>
        <v>10100000</v>
      </c>
      <c r="D86" s="47">
        <f>D87+D91</f>
        <v>5167525</v>
      </c>
      <c r="E86" s="102">
        <f aca="true" t="shared" si="6" ref="E86:E94">D86/C86*100</f>
        <v>51.16361386138614</v>
      </c>
    </row>
    <row r="87" spans="1:5" ht="12.75" hidden="1">
      <c r="A87" s="106">
        <v>3</v>
      </c>
      <c r="B87" s="46" t="s">
        <v>61</v>
      </c>
      <c r="C87" s="47">
        <f aca="true" t="shared" si="7" ref="C87:D89">C88</f>
        <v>7500000</v>
      </c>
      <c r="D87" s="47">
        <f t="shared" si="7"/>
        <v>3857020</v>
      </c>
      <c r="E87" s="102">
        <f t="shared" si="6"/>
        <v>51.42693333333334</v>
      </c>
    </row>
    <row r="88" spans="1:5" ht="12.75">
      <c r="A88" s="106">
        <v>34</v>
      </c>
      <c r="B88" s="46" t="s">
        <v>15</v>
      </c>
      <c r="C88" s="47">
        <f t="shared" si="7"/>
        <v>7500000</v>
      </c>
      <c r="D88" s="47">
        <f t="shared" si="7"/>
        <v>3857020</v>
      </c>
      <c r="E88" s="102">
        <f t="shared" si="6"/>
        <v>51.42693333333334</v>
      </c>
    </row>
    <row r="89" spans="1:5" ht="12.75">
      <c r="A89" s="106">
        <v>342</v>
      </c>
      <c r="B89" s="46" t="s">
        <v>178</v>
      </c>
      <c r="C89" s="47">
        <f t="shared" si="7"/>
        <v>7500000</v>
      </c>
      <c r="D89" s="47">
        <f t="shared" si="7"/>
        <v>3857020</v>
      </c>
      <c r="E89" s="102">
        <f t="shared" si="6"/>
        <v>51.42693333333334</v>
      </c>
    </row>
    <row r="90" spans="1:5" ht="25.5">
      <c r="A90" s="107" t="s">
        <v>14</v>
      </c>
      <c r="B90" s="164" t="s">
        <v>179</v>
      </c>
      <c r="C90" s="138">
        <v>7500000</v>
      </c>
      <c r="D90" s="67">
        <v>3857020</v>
      </c>
      <c r="E90" s="141">
        <f t="shared" si="6"/>
        <v>51.42693333333334</v>
      </c>
    </row>
    <row r="91" spans="1:5" ht="25.5" hidden="1">
      <c r="A91" s="106">
        <v>5</v>
      </c>
      <c r="B91" s="46" t="s">
        <v>161</v>
      </c>
      <c r="C91" s="47">
        <f aca="true" t="shared" si="8" ref="C91:D93">C92</f>
        <v>2600000</v>
      </c>
      <c r="D91" s="47">
        <f t="shared" si="8"/>
        <v>1310505</v>
      </c>
      <c r="E91" s="102">
        <f t="shared" si="6"/>
        <v>50.404038461538455</v>
      </c>
    </row>
    <row r="92" spans="1:5" ht="12.75">
      <c r="A92" s="106">
        <v>54</v>
      </c>
      <c r="B92" s="46" t="s">
        <v>181</v>
      </c>
      <c r="C92" s="47">
        <f t="shared" si="8"/>
        <v>2600000</v>
      </c>
      <c r="D92" s="47">
        <f t="shared" si="8"/>
        <v>1310505</v>
      </c>
      <c r="E92" s="102">
        <f t="shared" si="6"/>
        <v>50.404038461538455</v>
      </c>
    </row>
    <row r="93" spans="1:5" ht="24" customHeight="1">
      <c r="A93" s="105">
        <v>542</v>
      </c>
      <c r="B93" s="46" t="s">
        <v>258</v>
      </c>
      <c r="C93" s="47">
        <f t="shared" si="8"/>
        <v>2600000</v>
      </c>
      <c r="D93" s="47">
        <f t="shared" si="8"/>
        <v>1310505</v>
      </c>
      <c r="E93" s="102">
        <f t="shared" si="6"/>
        <v>50.404038461538455</v>
      </c>
    </row>
    <row r="94" spans="1:5" ht="25.5">
      <c r="A94" s="48">
        <v>5422</v>
      </c>
      <c r="B94" s="13" t="s">
        <v>182</v>
      </c>
      <c r="C94" s="138">
        <v>2600000</v>
      </c>
      <c r="D94" s="73">
        <v>1310505</v>
      </c>
      <c r="E94" s="140">
        <f t="shared" si="6"/>
        <v>50.404038461538455</v>
      </c>
    </row>
    <row r="95" spans="1:5" ht="12.75">
      <c r="A95" s="103"/>
      <c r="B95" s="103"/>
      <c r="C95" s="47"/>
      <c r="D95" s="47"/>
      <c r="E95" s="102"/>
    </row>
    <row r="96" spans="1:5" s="29" customFormat="1" ht="24" customHeight="1">
      <c r="A96" s="105" t="s">
        <v>107</v>
      </c>
      <c r="B96" s="65" t="s">
        <v>106</v>
      </c>
      <c r="C96" s="47">
        <f>C97+C102</f>
        <v>409600000</v>
      </c>
      <c r="D96" s="47">
        <f>D97+D102</f>
        <v>343769267</v>
      </c>
      <c r="E96" s="102">
        <f aca="true" t="shared" si="9" ref="E96:E104">D96/C96*100</f>
        <v>83.92804370117187</v>
      </c>
    </row>
    <row r="97" spans="1:5" ht="12.75" hidden="1">
      <c r="A97" s="106">
        <v>3</v>
      </c>
      <c r="B97" s="46" t="s">
        <v>61</v>
      </c>
      <c r="C97" s="47">
        <f aca="true" t="shared" si="10" ref="C97:D99">C98</f>
        <v>65000000</v>
      </c>
      <c r="D97" s="47">
        <f t="shared" si="10"/>
        <v>29007329</v>
      </c>
      <c r="E97" s="102">
        <f t="shared" si="9"/>
        <v>44.62666</v>
      </c>
    </row>
    <row r="98" spans="1:5" ht="12.75">
      <c r="A98" s="106">
        <v>34</v>
      </c>
      <c r="B98" s="46" t="s">
        <v>15</v>
      </c>
      <c r="C98" s="47">
        <f t="shared" si="10"/>
        <v>65000000</v>
      </c>
      <c r="D98" s="47">
        <f t="shared" si="10"/>
        <v>29007329</v>
      </c>
      <c r="E98" s="102">
        <f t="shared" si="9"/>
        <v>44.62666</v>
      </c>
    </row>
    <row r="99" spans="1:5" ht="12.75">
      <c r="A99" s="106">
        <v>342</v>
      </c>
      <c r="B99" s="46" t="s">
        <v>13</v>
      </c>
      <c r="C99" s="47">
        <f t="shared" si="10"/>
        <v>65000000</v>
      </c>
      <c r="D99" s="47">
        <f t="shared" si="10"/>
        <v>29007329</v>
      </c>
      <c r="E99" s="102">
        <f t="shared" si="9"/>
        <v>44.62666</v>
      </c>
    </row>
    <row r="100" spans="1:5" ht="25.5">
      <c r="A100" s="107" t="s">
        <v>79</v>
      </c>
      <c r="B100" s="164" t="s">
        <v>180</v>
      </c>
      <c r="C100" s="138">
        <v>65000000</v>
      </c>
      <c r="D100" s="67">
        <v>29007329</v>
      </c>
      <c r="E100" s="140">
        <f t="shared" si="9"/>
        <v>44.62666</v>
      </c>
    </row>
    <row r="101" spans="1:5" ht="25.5" hidden="1">
      <c r="A101" s="46">
        <v>5</v>
      </c>
      <c r="B101" s="46" t="s">
        <v>161</v>
      </c>
      <c r="C101" s="47">
        <f aca="true" t="shared" si="11" ref="C101:D103">C102</f>
        <v>344600000</v>
      </c>
      <c r="D101" s="47">
        <f t="shared" si="11"/>
        <v>314761938</v>
      </c>
      <c r="E101" s="102">
        <f t="shared" si="9"/>
        <v>91.3412472431805</v>
      </c>
    </row>
    <row r="102" spans="1:5" ht="12.75">
      <c r="A102" s="106">
        <v>54</v>
      </c>
      <c r="B102" s="46" t="s">
        <v>181</v>
      </c>
      <c r="C102" s="47">
        <f t="shared" si="11"/>
        <v>344600000</v>
      </c>
      <c r="D102" s="47">
        <f t="shared" si="11"/>
        <v>314761938</v>
      </c>
      <c r="E102" s="102">
        <f t="shared" si="9"/>
        <v>91.3412472431805</v>
      </c>
    </row>
    <row r="103" spans="1:5" ht="25.5">
      <c r="A103" s="105">
        <v>544</v>
      </c>
      <c r="B103" s="46" t="s">
        <v>183</v>
      </c>
      <c r="C103" s="47">
        <f t="shared" si="11"/>
        <v>344600000</v>
      </c>
      <c r="D103" s="47">
        <f t="shared" si="11"/>
        <v>314761938</v>
      </c>
      <c r="E103" s="102">
        <f t="shared" si="9"/>
        <v>91.3412472431805</v>
      </c>
    </row>
    <row r="104" spans="1:5" ht="25.5">
      <c r="A104" s="48">
        <v>5443</v>
      </c>
      <c r="B104" s="13" t="s">
        <v>184</v>
      </c>
      <c r="C104" s="138">
        <v>344600000</v>
      </c>
      <c r="D104" s="73">
        <v>314761938</v>
      </c>
      <c r="E104" s="140">
        <f t="shared" si="9"/>
        <v>91.3412472431805</v>
      </c>
    </row>
    <row r="105" spans="1:5" ht="12" customHeight="1">
      <c r="A105" s="68"/>
      <c r="B105" s="13"/>
      <c r="C105" s="100"/>
      <c r="D105" s="100"/>
      <c r="E105" s="102"/>
    </row>
    <row r="106" spans="1:5" ht="12.75" customHeight="1">
      <c r="A106" s="106" t="s">
        <v>211</v>
      </c>
      <c r="B106" s="65" t="s">
        <v>212</v>
      </c>
      <c r="C106" s="47">
        <f>C107+C110</f>
        <v>114800000</v>
      </c>
      <c r="D106" s="47">
        <f>D107+D110</f>
        <v>53124163</v>
      </c>
      <c r="E106" s="102">
        <f aca="true" t="shared" si="12" ref="E106:E112">D106/C106*100</f>
        <v>46.27540331010453</v>
      </c>
    </row>
    <row r="107" spans="1:5" ht="12.75" customHeight="1">
      <c r="A107" s="106">
        <v>34</v>
      </c>
      <c r="B107" s="46" t="s">
        <v>15</v>
      </c>
      <c r="C107" s="47">
        <f>C108</f>
        <v>17500000</v>
      </c>
      <c r="D107" s="47">
        <f>D108</f>
        <v>6642647</v>
      </c>
      <c r="E107" s="102">
        <f t="shared" si="12"/>
        <v>37.95798285714286</v>
      </c>
    </row>
    <row r="108" spans="1:5" ht="12.75" customHeight="1">
      <c r="A108" s="106">
        <v>342</v>
      </c>
      <c r="B108" s="46" t="s">
        <v>213</v>
      </c>
      <c r="C108" s="47">
        <f>C109</f>
        <v>17500000</v>
      </c>
      <c r="D108" s="47">
        <f>D109</f>
        <v>6642647</v>
      </c>
      <c r="E108" s="102">
        <f t="shared" si="12"/>
        <v>37.95798285714286</v>
      </c>
    </row>
    <row r="109" spans="1:5" ht="12.75" customHeight="1">
      <c r="A109" s="68">
        <v>3428</v>
      </c>
      <c r="B109" s="13" t="s">
        <v>214</v>
      </c>
      <c r="C109" s="138">
        <v>17500000</v>
      </c>
      <c r="D109" s="67">
        <v>6642647</v>
      </c>
      <c r="E109" s="140">
        <f t="shared" si="12"/>
        <v>37.95798285714286</v>
      </c>
    </row>
    <row r="110" spans="1:5" ht="12.75" customHeight="1">
      <c r="A110" s="106">
        <v>54</v>
      </c>
      <c r="B110" s="46" t="s">
        <v>181</v>
      </c>
      <c r="C110" s="47">
        <f>C111</f>
        <v>97300000</v>
      </c>
      <c r="D110" s="47">
        <f>D111</f>
        <v>46481516</v>
      </c>
      <c r="E110" s="102">
        <f t="shared" si="12"/>
        <v>47.77134224049332</v>
      </c>
    </row>
    <row r="111" spans="1:5" ht="12.75" customHeight="1">
      <c r="A111" s="106">
        <v>547</v>
      </c>
      <c r="B111" s="46" t="s">
        <v>170</v>
      </c>
      <c r="C111" s="47">
        <f>C112</f>
        <v>97300000</v>
      </c>
      <c r="D111" s="47">
        <f>D112</f>
        <v>46481516</v>
      </c>
      <c r="E111" s="102">
        <f t="shared" si="12"/>
        <v>47.77134224049332</v>
      </c>
    </row>
    <row r="112" spans="1:5" ht="12.75" customHeight="1">
      <c r="A112" s="68">
        <v>5471</v>
      </c>
      <c r="B112" s="13" t="s">
        <v>194</v>
      </c>
      <c r="C112" s="138">
        <v>97300000</v>
      </c>
      <c r="D112" s="73">
        <v>46481516</v>
      </c>
      <c r="E112" s="140">
        <f t="shared" si="12"/>
        <v>47.77134224049332</v>
      </c>
    </row>
    <row r="113" spans="1:5" ht="12" customHeight="1">
      <c r="A113" s="103"/>
      <c r="B113" s="103"/>
      <c r="E113" s="102"/>
    </row>
    <row r="114" spans="1:5" s="28" customFormat="1" ht="12.75" hidden="1">
      <c r="A114" s="91">
        <v>102</v>
      </c>
      <c r="B114" s="46" t="s">
        <v>110</v>
      </c>
      <c r="C114" s="92">
        <f>C116</f>
        <v>0</v>
      </c>
      <c r="D114" s="92">
        <f>D116</f>
        <v>0</v>
      </c>
      <c r="E114" s="102" t="e">
        <f>D114/C114*100</f>
        <v>#DIV/0!</v>
      </c>
    </row>
    <row r="115" spans="1:5" ht="12.75" hidden="1">
      <c r="A115" s="103"/>
      <c r="B115" s="103"/>
      <c r="C115" s="104"/>
      <c r="D115" s="104"/>
      <c r="E115" s="102"/>
    </row>
    <row r="116" spans="1:5" s="29" customFormat="1" ht="24" customHeight="1" hidden="1">
      <c r="A116" s="105" t="s">
        <v>144</v>
      </c>
      <c r="B116" s="65" t="s">
        <v>112</v>
      </c>
      <c r="C116" s="47">
        <f>C117+C121</f>
        <v>0</v>
      </c>
      <c r="D116" s="47">
        <f>D117+D121</f>
        <v>0</v>
      </c>
      <c r="E116" s="102" t="e">
        <f aca="true" t="shared" si="13" ref="E116:E124">D116/C116*100</f>
        <v>#DIV/0!</v>
      </c>
    </row>
    <row r="117" spans="1:5" ht="12.75" hidden="1">
      <c r="A117" s="106">
        <v>3</v>
      </c>
      <c r="B117" s="46" t="s">
        <v>61</v>
      </c>
      <c r="C117" s="47">
        <f aca="true" t="shared" si="14" ref="C117:D119">C118</f>
        <v>0</v>
      </c>
      <c r="D117" s="47">
        <f t="shared" si="14"/>
        <v>0</v>
      </c>
      <c r="E117" s="102" t="e">
        <f t="shared" si="13"/>
        <v>#DIV/0!</v>
      </c>
    </row>
    <row r="118" spans="1:5" ht="12.75" hidden="1">
      <c r="A118" s="106">
        <v>34</v>
      </c>
      <c r="B118" s="46" t="s">
        <v>15</v>
      </c>
      <c r="C118" s="47">
        <f t="shared" si="14"/>
        <v>0</v>
      </c>
      <c r="D118" s="47">
        <f t="shared" si="14"/>
        <v>0</v>
      </c>
      <c r="E118" s="102" t="e">
        <f t="shared" si="13"/>
        <v>#DIV/0!</v>
      </c>
    </row>
    <row r="119" spans="1:5" ht="12.75" hidden="1">
      <c r="A119" s="106">
        <v>342</v>
      </c>
      <c r="B119" s="46" t="s">
        <v>13</v>
      </c>
      <c r="C119" s="47">
        <f t="shared" si="14"/>
        <v>0</v>
      </c>
      <c r="D119" s="47">
        <f t="shared" si="14"/>
        <v>0</v>
      </c>
      <c r="E119" s="102" t="e">
        <f t="shared" si="13"/>
        <v>#DIV/0!</v>
      </c>
    </row>
    <row r="120" spans="1:5" ht="25.5" hidden="1">
      <c r="A120" s="107" t="s">
        <v>79</v>
      </c>
      <c r="B120" s="108" t="s">
        <v>180</v>
      </c>
      <c r="C120" s="104">
        <v>0</v>
      </c>
      <c r="D120" s="104">
        <v>0</v>
      </c>
      <c r="E120" s="109" t="e">
        <f t="shared" si="13"/>
        <v>#DIV/0!</v>
      </c>
    </row>
    <row r="121" spans="1:5" ht="25.5" hidden="1">
      <c r="A121" s="106">
        <v>5</v>
      </c>
      <c r="B121" s="46" t="s">
        <v>161</v>
      </c>
      <c r="C121" s="47">
        <f aca="true" t="shared" si="15" ref="C121:D123">C122</f>
        <v>0</v>
      </c>
      <c r="D121" s="47">
        <f t="shared" si="15"/>
        <v>0</v>
      </c>
      <c r="E121" s="102" t="e">
        <f t="shared" si="13"/>
        <v>#DIV/0!</v>
      </c>
    </row>
    <row r="122" spans="1:5" ht="12.75" hidden="1">
      <c r="A122" s="106">
        <v>54</v>
      </c>
      <c r="B122" s="46" t="s">
        <v>92</v>
      </c>
      <c r="C122" s="47">
        <f t="shared" si="15"/>
        <v>0</v>
      </c>
      <c r="D122" s="47">
        <f t="shared" si="15"/>
        <v>0</v>
      </c>
      <c r="E122" s="102" t="e">
        <f t="shared" si="13"/>
        <v>#DIV/0!</v>
      </c>
    </row>
    <row r="123" spans="1:5" ht="25.5" hidden="1">
      <c r="A123" s="105">
        <v>544</v>
      </c>
      <c r="B123" s="46" t="s">
        <v>183</v>
      </c>
      <c r="C123" s="47">
        <f t="shared" si="15"/>
        <v>0</v>
      </c>
      <c r="D123" s="47">
        <f t="shared" si="15"/>
        <v>0</v>
      </c>
      <c r="E123" s="102" t="e">
        <f t="shared" si="13"/>
        <v>#DIV/0!</v>
      </c>
    </row>
    <row r="124" spans="1:5" ht="24" customHeight="1" hidden="1">
      <c r="A124" s="48">
        <v>5446</v>
      </c>
      <c r="B124" s="13" t="s">
        <v>185</v>
      </c>
      <c r="C124" s="104">
        <v>0</v>
      </c>
      <c r="D124" s="104">
        <v>0</v>
      </c>
      <c r="E124" s="109" t="e">
        <f t="shared" si="13"/>
        <v>#DIV/0!</v>
      </c>
    </row>
    <row r="125" spans="1:5" ht="12" customHeight="1" hidden="1">
      <c r="A125" s="68"/>
      <c r="B125" s="13"/>
      <c r="C125" s="100"/>
      <c r="D125" s="100"/>
      <c r="E125" s="102"/>
    </row>
    <row r="126" spans="1:5" s="28" customFormat="1" ht="25.5">
      <c r="A126" s="45">
        <v>103</v>
      </c>
      <c r="B126" s="46" t="s">
        <v>117</v>
      </c>
      <c r="C126" s="92">
        <f>C128+C151+C158+C173+C180+C200+C217+C227</f>
        <v>796670000</v>
      </c>
      <c r="D126" s="92">
        <f>D128+D151+D158+D173+D180+D200+D217+D227</f>
        <v>308576594.25</v>
      </c>
      <c r="E126" s="102">
        <f>D126/C126*100</f>
        <v>38.73330164936548</v>
      </c>
    </row>
    <row r="127" spans="1:5" ht="12.75">
      <c r="A127" s="165"/>
      <c r="B127" s="166"/>
      <c r="E127" s="102"/>
    </row>
    <row r="128" spans="1:5" s="29" customFormat="1" ht="24" customHeight="1">
      <c r="A128" s="105" t="s">
        <v>111</v>
      </c>
      <c r="B128" s="64" t="s">
        <v>225</v>
      </c>
      <c r="C128" s="47">
        <f>C130+C147</f>
        <v>580000000</v>
      </c>
      <c r="D128" s="47">
        <f>D130+D147</f>
        <v>241443046</v>
      </c>
      <c r="E128" s="102">
        <f aca="true" t="shared" si="16" ref="E128:E149">D128/C128*100</f>
        <v>41.62811137931035</v>
      </c>
    </row>
    <row r="129" spans="1:5" ht="12.75" hidden="1">
      <c r="A129" s="106">
        <v>3</v>
      </c>
      <c r="B129" s="65" t="s">
        <v>61</v>
      </c>
      <c r="C129" s="101"/>
      <c r="D129" s="101"/>
      <c r="E129" s="102" t="e">
        <f t="shared" si="16"/>
        <v>#DIV/0!</v>
      </c>
    </row>
    <row r="130" spans="1:5" ht="12.75" customHeight="1">
      <c r="A130" s="106">
        <v>32</v>
      </c>
      <c r="B130" s="65" t="s">
        <v>2</v>
      </c>
      <c r="C130" s="47">
        <f>C131+C136+C143</f>
        <v>579000000</v>
      </c>
      <c r="D130" s="47">
        <f>D131+D136+D143</f>
        <v>241399824</v>
      </c>
      <c r="E130" s="102">
        <f t="shared" si="16"/>
        <v>41.69254300518135</v>
      </c>
    </row>
    <row r="131" spans="1:5" ht="12.75" customHeight="1">
      <c r="A131" s="106">
        <v>322</v>
      </c>
      <c r="B131" s="65" t="s">
        <v>70</v>
      </c>
      <c r="C131" s="47">
        <f>SUM(C132:C135)</f>
        <v>13700000</v>
      </c>
      <c r="D131" s="47">
        <f>SUM(D132:D135)</f>
        <v>4747251</v>
      </c>
      <c r="E131" s="102">
        <f t="shared" si="16"/>
        <v>34.65146715328467</v>
      </c>
    </row>
    <row r="132" spans="1:5" ht="12.75" customHeight="1">
      <c r="A132" s="103">
        <v>3223</v>
      </c>
      <c r="B132" s="160" t="s">
        <v>73</v>
      </c>
      <c r="C132" s="138">
        <v>9000000</v>
      </c>
      <c r="D132" s="104">
        <v>4725695</v>
      </c>
      <c r="E132" s="109">
        <f t="shared" si="16"/>
        <v>52.50772222222222</v>
      </c>
    </row>
    <row r="133" spans="1:5" ht="12.75" customHeight="1">
      <c r="A133" s="103">
        <v>3224</v>
      </c>
      <c r="B133" s="160" t="s">
        <v>7</v>
      </c>
      <c r="C133" s="138">
        <v>2500000</v>
      </c>
      <c r="D133" s="104">
        <v>21556</v>
      </c>
      <c r="E133" s="109">
        <f t="shared" si="16"/>
        <v>0.86224</v>
      </c>
    </row>
    <row r="134" spans="1:5" ht="12.75" customHeight="1" hidden="1">
      <c r="A134" s="103">
        <v>3225</v>
      </c>
      <c r="B134" s="160" t="s">
        <v>130</v>
      </c>
      <c r="C134" s="138">
        <v>1200000</v>
      </c>
      <c r="D134" s="104">
        <v>0</v>
      </c>
      <c r="E134" s="109">
        <f t="shared" si="16"/>
        <v>0</v>
      </c>
    </row>
    <row r="135" spans="1:5" ht="12.75" customHeight="1" hidden="1">
      <c r="A135" s="103">
        <v>3227</v>
      </c>
      <c r="B135" s="160" t="s">
        <v>223</v>
      </c>
      <c r="C135" s="138">
        <v>1000000</v>
      </c>
      <c r="D135" s="104">
        <v>0</v>
      </c>
      <c r="E135" s="109">
        <f t="shared" si="16"/>
        <v>0</v>
      </c>
    </row>
    <row r="136" spans="1:5" ht="12.75" customHeight="1">
      <c r="A136" s="106">
        <v>323</v>
      </c>
      <c r="B136" s="65" t="s">
        <v>10</v>
      </c>
      <c r="C136" s="47">
        <f>SUM(C137:C142)</f>
        <v>564530000</v>
      </c>
      <c r="D136" s="47">
        <f>SUM(D137:D142)</f>
        <v>236497137</v>
      </c>
      <c r="E136" s="102">
        <f t="shared" si="16"/>
        <v>41.89274918959134</v>
      </c>
    </row>
    <row r="137" spans="1:5" ht="12.75" customHeight="1">
      <c r="A137" s="103">
        <v>3231</v>
      </c>
      <c r="B137" s="160" t="s">
        <v>221</v>
      </c>
      <c r="C137" s="138">
        <v>80000</v>
      </c>
      <c r="D137" s="104">
        <v>32458</v>
      </c>
      <c r="E137" s="140">
        <f t="shared" si="16"/>
        <v>40.5725</v>
      </c>
    </row>
    <row r="138" spans="1:5" ht="12.75" customHeight="1">
      <c r="A138" s="103">
        <v>3232</v>
      </c>
      <c r="B138" s="160" t="s">
        <v>135</v>
      </c>
      <c r="C138" s="138">
        <v>563100000</v>
      </c>
      <c r="D138" s="104">
        <v>236280140</v>
      </c>
      <c r="E138" s="140">
        <f t="shared" si="16"/>
        <v>41.96060024862369</v>
      </c>
    </row>
    <row r="139" spans="1:5" ht="12.75" customHeight="1">
      <c r="A139" s="103">
        <v>3234</v>
      </c>
      <c r="B139" s="160" t="s">
        <v>76</v>
      </c>
      <c r="C139" s="138">
        <v>100000</v>
      </c>
      <c r="D139" s="104">
        <v>13896</v>
      </c>
      <c r="E139" s="140">
        <f t="shared" si="16"/>
        <v>13.896</v>
      </c>
    </row>
    <row r="140" spans="1:5" ht="12.75" customHeight="1">
      <c r="A140" s="103">
        <v>3235</v>
      </c>
      <c r="B140" s="160" t="s">
        <v>77</v>
      </c>
      <c r="C140" s="138">
        <v>300000</v>
      </c>
      <c r="D140" s="104">
        <v>89997</v>
      </c>
      <c r="E140" s="140">
        <f t="shared" si="16"/>
        <v>29.999</v>
      </c>
    </row>
    <row r="141" spans="1:5" ht="12.75" customHeight="1">
      <c r="A141" s="103">
        <v>3237</v>
      </c>
      <c r="B141" s="44" t="s">
        <v>12</v>
      </c>
      <c r="C141" s="138">
        <v>700000</v>
      </c>
      <c r="D141" s="104">
        <v>16610</v>
      </c>
      <c r="E141" s="140">
        <f t="shared" si="16"/>
        <v>2.3728571428571428</v>
      </c>
    </row>
    <row r="142" spans="1:5" ht="12.75" customHeight="1">
      <c r="A142" s="103">
        <v>3239</v>
      </c>
      <c r="B142" s="44" t="s">
        <v>78</v>
      </c>
      <c r="C142" s="138">
        <v>250000</v>
      </c>
      <c r="D142" s="104">
        <v>64036</v>
      </c>
      <c r="E142" s="140">
        <f t="shared" si="16"/>
        <v>25.6144</v>
      </c>
    </row>
    <row r="143" spans="1:5" ht="12.75" customHeight="1">
      <c r="A143" s="106">
        <v>329</v>
      </c>
      <c r="B143" s="14" t="s">
        <v>80</v>
      </c>
      <c r="C143" s="47">
        <f>C146+C145+C144</f>
        <v>770000</v>
      </c>
      <c r="D143" s="47">
        <f>D146+D145+D144</f>
        <v>155436</v>
      </c>
      <c r="E143" s="102">
        <f t="shared" si="16"/>
        <v>20.186493506493505</v>
      </c>
    </row>
    <row r="144" spans="1:5" ht="12.75" customHeight="1">
      <c r="A144" s="103">
        <v>3292</v>
      </c>
      <c r="B144" s="44" t="s">
        <v>220</v>
      </c>
      <c r="C144" s="138">
        <v>100000</v>
      </c>
      <c r="D144" s="104">
        <v>9968</v>
      </c>
      <c r="E144" s="140">
        <f t="shared" si="16"/>
        <v>9.968</v>
      </c>
    </row>
    <row r="145" spans="1:5" ht="12.75" customHeight="1">
      <c r="A145" s="103">
        <v>3295</v>
      </c>
      <c r="B145" s="44" t="s">
        <v>176</v>
      </c>
      <c r="C145" s="138">
        <v>600000</v>
      </c>
      <c r="D145" s="104">
        <v>145468</v>
      </c>
      <c r="E145" s="140">
        <f t="shared" si="16"/>
        <v>24.244666666666667</v>
      </c>
    </row>
    <row r="146" spans="1:5" ht="12.75" customHeight="1" hidden="1">
      <c r="A146" s="103">
        <v>3299</v>
      </c>
      <c r="B146" s="160" t="s">
        <v>132</v>
      </c>
      <c r="C146" s="138">
        <v>70000</v>
      </c>
      <c r="D146" s="104">
        <v>0</v>
      </c>
      <c r="E146" s="140">
        <f t="shared" si="16"/>
        <v>0</v>
      </c>
    </row>
    <row r="147" spans="1:5" ht="12.75" customHeight="1">
      <c r="A147" s="106">
        <v>38</v>
      </c>
      <c r="B147" s="65" t="s">
        <v>85</v>
      </c>
      <c r="C147" s="47">
        <f>C148</f>
        <v>1000000</v>
      </c>
      <c r="D147" s="47">
        <f>D148</f>
        <v>43222</v>
      </c>
      <c r="E147" s="102">
        <f t="shared" si="16"/>
        <v>4.3222</v>
      </c>
    </row>
    <row r="148" spans="1:5" ht="12.75" customHeight="1">
      <c r="A148" s="106">
        <v>383</v>
      </c>
      <c r="B148" s="65" t="s">
        <v>162</v>
      </c>
      <c r="C148" s="47">
        <f>C149</f>
        <v>1000000</v>
      </c>
      <c r="D148" s="47">
        <f>D149</f>
        <v>43222</v>
      </c>
      <c r="E148" s="102">
        <f t="shared" si="16"/>
        <v>4.3222</v>
      </c>
    </row>
    <row r="149" spans="1:5" ht="12.75" customHeight="1">
      <c r="A149" s="103">
        <v>3831</v>
      </c>
      <c r="B149" s="160" t="s">
        <v>133</v>
      </c>
      <c r="C149" s="138">
        <v>1000000</v>
      </c>
      <c r="D149" s="104">
        <v>43222</v>
      </c>
      <c r="E149" s="140">
        <f t="shared" si="16"/>
        <v>4.3222</v>
      </c>
    </row>
    <row r="150" spans="1:5" ht="12.75">
      <c r="A150" s="103"/>
      <c r="B150" s="160"/>
      <c r="C150" s="100"/>
      <c r="D150" s="100"/>
      <c r="E150" s="102"/>
    </row>
    <row r="151" spans="1:5" ht="25.5">
      <c r="A151" s="105" t="s">
        <v>118</v>
      </c>
      <c r="B151" s="64" t="s">
        <v>227</v>
      </c>
      <c r="C151" s="47">
        <f>C153</f>
        <v>20100000</v>
      </c>
      <c r="D151" s="47">
        <f>D153</f>
        <v>618202</v>
      </c>
      <c r="E151" s="102">
        <f aca="true" t="shared" si="17" ref="E151:E156">D151/C151*100</f>
        <v>3.07563184079602</v>
      </c>
    </row>
    <row r="152" spans="1:5" s="29" customFormat="1" ht="12.75" hidden="1">
      <c r="A152" s="106">
        <v>3</v>
      </c>
      <c r="B152" s="65" t="s">
        <v>61</v>
      </c>
      <c r="C152" s="101"/>
      <c r="D152" s="101"/>
      <c r="E152" s="102" t="e">
        <f t="shared" si="17"/>
        <v>#DIV/0!</v>
      </c>
    </row>
    <row r="153" spans="1:5" ht="12.75">
      <c r="A153" s="106">
        <v>32</v>
      </c>
      <c r="B153" s="65" t="s">
        <v>2</v>
      </c>
      <c r="C153" s="47">
        <f>C154</f>
        <v>20100000</v>
      </c>
      <c r="D153" s="47">
        <f>D154</f>
        <v>618202</v>
      </c>
      <c r="E153" s="102">
        <f t="shared" si="17"/>
        <v>3.07563184079602</v>
      </c>
    </row>
    <row r="154" spans="1:5" ht="12.75" customHeight="1">
      <c r="A154" s="106">
        <v>323</v>
      </c>
      <c r="B154" s="65" t="s">
        <v>10</v>
      </c>
      <c r="C154" s="47">
        <f>C155+C156</f>
        <v>20100000</v>
      </c>
      <c r="D154" s="47">
        <f>D155+D156</f>
        <v>618202</v>
      </c>
      <c r="E154" s="102">
        <f t="shared" si="17"/>
        <v>3.07563184079602</v>
      </c>
    </row>
    <row r="155" spans="1:5" ht="12.75" customHeight="1">
      <c r="A155" s="160">
        <v>3232</v>
      </c>
      <c r="B155" s="160" t="s">
        <v>11</v>
      </c>
      <c r="C155" s="138">
        <v>19900000</v>
      </c>
      <c r="D155" s="104">
        <v>600152</v>
      </c>
      <c r="E155" s="140">
        <f t="shared" si="17"/>
        <v>3.015839195979899</v>
      </c>
    </row>
    <row r="156" spans="1:5" ht="12.75" customHeight="1">
      <c r="A156" s="160">
        <v>3239</v>
      </c>
      <c r="B156" s="160" t="s">
        <v>78</v>
      </c>
      <c r="C156" s="138">
        <v>200000</v>
      </c>
      <c r="D156" s="104">
        <v>18050</v>
      </c>
      <c r="E156" s="140">
        <f t="shared" si="17"/>
        <v>9.025</v>
      </c>
    </row>
    <row r="157" spans="1:5" ht="12.75" customHeight="1">
      <c r="A157" s="160"/>
      <c r="B157" s="160"/>
      <c r="C157" s="100"/>
      <c r="D157" s="100"/>
      <c r="E157" s="102"/>
    </row>
    <row r="158" spans="1:5" ht="25.5">
      <c r="A158" s="105" t="s">
        <v>119</v>
      </c>
      <c r="B158" s="64" t="s">
        <v>228</v>
      </c>
      <c r="C158" s="47">
        <f>C160+C169+C166</f>
        <v>52570000</v>
      </c>
      <c r="D158" s="47">
        <f>D160+D169+D166</f>
        <v>18263055</v>
      </c>
      <c r="E158" s="102">
        <f aca="true" t="shared" si="18" ref="E158:E163">D158/C158*100</f>
        <v>34.74045082746814</v>
      </c>
    </row>
    <row r="159" spans="1:5" ht="12.75" hidden="1">
      <c r="A159" s="106">
        <v>3</v>
      </c>
      <c r="B159" s="65" t="s">
        <v>61</v>
      </c>
      <c r="C159" s="101"/>
      <c r="D159" s="101"/>
      <c r="E159" s="102" t="e">
        <f t="shared" si="18"/>
        <v>#DIV/0!</v>
      </c>
    </row>
    <row r="160" spans="1:5" s="29" customFormat="1" ht="12.75">
      <c r="A160" s="106">
        <v>32</v>
      </c>
      <c r="B160" s="65" t="s">
        <v>2</v>
      </c>
      <c r="C160" s="47">
        <f>C161+C164</f>
        <v>50820000</v>
      </c>
      <c r="D160" s="47">
        <f>D161+D164</f>
        <v>18263055</v>
      </c>
      <c r="E160" s="102">
        <f t="shared" si="18"/>
        <v>35.93674734356552</v>
      </c>
    </row>
    <row r="161" spans="1:5" ht="12.75">
      <c r="A161" s="106">
        <v>323</v>
      </c>
      <c r="B161" s="65" t="s">
        <v>10</v>
      </c>
      <c r="C161" s="47">
        <f>SUM(C162:C163)</f>
        <v>50820000</v>
      </c>
      <c r="D161" s="47">
        <f>SUM(D162:D163)</f>
        <v>18262915</v>
      </c>
      <c r="E161" s="102">
        <f t="shared" si="18"/>
        <v>35.936471861471865</v>
      </c>
    </row>
    <row r="162" spans="1:5" ht="12.75" customHeight="1">
      <c r="A162" s="160">
        <v>3237</v>
      </c>
      <c r="B162" s="160" t="s">
        <v>12</v>
      </c>
      <c r="C162" s="138">
        <v>6800000</v>
      </c>
      <c r="D162" s="104">
        <v>449904</v>
      </c>
      <c r="E162" s="140">
        <f t="shared" si="18"/>
        <v>6.616235294117646</v>
      </c>
    </row>
    <row r="163" spans="1:5" ht="12.75" customHeight="1">
      <c r="A163" s="160">
        <v>3239</v>
      </c>
      <c r="B163" s="160" t="s">
        <v>78</v>
      </c>
      <c r="C163" s="138">
        <v>44020000</v>
      </c>
      <c r="D163" s="104">
        <v>17813011</v>
      </c>
      <c r="E163" s="140">
        <f t="shared" si="18"/>
        <v>40.465722398909584</v>
      </c>
    </row>
    <row r="164" spans="1:5" ht="12.75" customHeight="1">
      <c r="A164" s="106">
        <v>329</v>
      </c>
      <c r="B164" s="65" t="s">
        <v>80</v>
      </c>
      <c r="C164" s="47">
        <f>C165</f>
        <v>0</v>
      </c>
      <c r="D164" s="47">
        <f>D165</f>
        <v>140</v>
      </c>
      <c r="E164" s="102">
        <v>0</v>
      </c>
    </row>
    <row r="165" spans="1:5" ht="12.75" customHeight="1">
      <c r="A165" s="160">
        <v>3295</v>
      </c>
      <c r="B165" s="160" t="s">
        <v>176</v>
      </c>
      <c r="C165" s="104"/>
      <c r="D165" s="104">
        <v>140</v>
      </c>
      <c r="E165" s="140">
        <v>0</v>
      </c>
    </row>
    <row r="166" spans="1:5" ht="12.75" customHeight="1">
      <c r="A166" s="106">
        <v>36</v>
      </c>
      <c r="B166" s="65" t="s">
        <v>217</v>
      </c>
      <c r="C166" s="47">
        <f>C167</f>
        <v>250000</v>
      </c>
      <c r="D166" s="47">
        <f>D167</f>
        <v>0</v>
      </c>
      <c r="E166" s="142">
        <f aca="true" t="shared" si="19" ref="E166:E171">D166/C166*100</f>
        <v>0</v>
      </c>
    </row>
    <row r="167" spans="1:5" ht="12.75" customHeight="1">
      <c r="A167" s="106">
        <v>363</v>
      </c>
      <c r="B167" s="65" t="s">
        <v>187</v>
      </c>
      <c r="C167" s="47">
        <f>C168</f>
        <v>250000</v>
      </c>
      <c r="D167" s="47">
        <f>D168</f>
        <v>0</v>
      </c>
      <c r="E167" s="142">
        <f t="shared" si="19"/>
        <v>0</v>
      </c>
    </row>
    <row r="168" spans="1:5" ht="12.75" customHeight="1" hidden="1">
      <c r="A168" s="160">
        <v>3631</v>
      </c>
      <c r="B168" s="160" t="s">
        <v>218</v>
      </c>
      <c r="C168" s="138">
        <v>250000</v>
      </c>
      <c r="D168" s="104">
        <v>0</v>
      </c>
      <c r="E168" s="143">
        <f t="shared" si="19"/>
        <v>0</v>
      </c>
    </row>
    <row r="169" spans="1:5" ht="12.75" customHeight="1">
      <c r="A169" s="106">
        <v>38</v>
      </c>
      <c r="B169" s="65" t="s">
        <v>85</v>
      </c>
      <c r="C169" s="47">
        <f>C170</f>
        <v>1500000</v>
      </c>
      <c r="D169" s="47">
        <f>D170</f>
        <v>0</v>
      </c>
      <c r="E169" s="102">
        <f t="shared" si="19"/>
        <v>0</v>
      </c>
    </row>
    <row r="170" spans="1:5" ht="12.75" customHeight="1">
      <c r="A170" s="106">
        <v>381</v>
      </c>
      <c r="B170" s="65" t="s">
        <v>54</v>
      </c>
      <c r="C170" s="47">
        <f>C171</f>
        <v>1500000</v>
      </c>
      <c r="D170" s="47">
        <f>D171</f>
        <v>0</v>
      </c>
      <c r="E170" s="102">
        <f t="shared" si="19"/>
        <v>0</v>
      </c>
    </row>
    <row r="171" spans="1:5" s="116" customFormat="1" ht="12.75" customHeight="1" hidden="1">
      <c r="A171" s="167">
        <v>3811</v>
      </c>
      <c r="B171" s="167" t="s">
        <v>17</v>
      </c>
      <c r="C171" s="138">
        <v>1500000</v>
      </c>
      <c r="D171" s="138">
        <v>0</v>
      </c>
      <c r="E171" s="140">
        <f t="shared" si="19"/>
        <v>0</v>
      </c>
    </row>
    <row r="172" spans="1:5" ht="12.75" customHeight="1">
      <c r="A172" s="160"/>
      <c r="B172" s="160"/>
      <c r="C172" s="100"/>
      <c r="D172" s="100"/>
      <c r="E172" s="102"/>
    </row>
    <row r="173" spans="1:5" ht="25.5">
      <c r="A173" s="105" t="s">
        <v>120</v>
      </c>
      <c r="B173" s="168" t="s">
        <v>229</v>
      </c>
      <c r="C173" s="144">
        <f aca="true" t="shared" si="20" ref="C173:D175">C174</f>
        <v>53000000</v>
      </c>
      <c r="D173" s="144">
        <f t="shared" si="20"/>
        <v>198525</v>
      </c>
      <c r="E173" s="102">
        <f>D173/C173*100</f>
        <v>0.3745754716981132</v>
      </c>
    </row>
    <row r="174" spans="1:5" ht="12.75" customHeight="1" hidden="1">
      <c r="A174" s="106">
        <v>3</v>
      </c>
      <c r="B174" s="65" t="s">
        <v>61</v>
      </c>
      <c r="C174" s="47">
        <f t="shared" si="20"/>
        <v>53000000</v>
      </c>
      <c r="D174" s="47">
        <f t="shared" si="20"/>
        <v>198525</v>
      </c>
      <c r="E174" s="102">
        <f>D174/C174*100</f>
        <v>0.3745754716981132</v>
      </c>
    </row>
    <row r="175" spans="1:5" s="169" customFormat="1" ht="12.75">
      <c r="A175" s="106">
        <v>32</v>
      </c>
      <c r="B175" s="65" t="s">
        <v>2</v>
      </c>
      <c r="C175" s="47">
        <f t="shared" si="20"/>
        <v>53000000</v>
      </c>
      <c r="D175" s="47">
        <f t="shared" si="20"/>
        <v>198525</v>
      </c>
      <c r="E175" s="102">
        <f>D175/C175*100</f>
        <v>0.3745754716981132</v>
      </c>
    </row>
    <row r="176" spans="1:5" ht="12.75">
      <c r="A176" s="106">
        <v>323</v>
      </c>
      <c r="B176" s="65" t="s">
        <v>10</v>
      </c>
      <c r="C176" s="47">
        <f>SUM(C177:C178)</f>
        <v>53000000</v>
      </c>
      <c r="D176" s="47">
        <f>SUM(D177:D178)</f>
        <v>198525</v>
      </c>
      <c r="E176" s="102">
        <f>D176/C176*100</f>
        <v>0.3745754716981132</v>
      </c>
    </row>
    <row r="177" spans="1:5" ht="12.75" customHeight="1" hidden="1">
      <c r="A177" s="160">
        <v>3232</v>
      </c>
      <c r="B177" s="160" t="s">
        <v>136</v>
      </c>
      <c r="C177" s="138">
        <v>51000000</v>
      </c>
      <c r="D177" s="104">
        <v>0</v>
      </c>
      <c r="E177" s="102"/>
    </row>
    <row r="178" spans="1:5" ht="12.75" customHeight="1">
      <c r="A178" s="160">
        <v>3239</v>
      </c>
      <c r="B178" s="160" t="s">
        <v>78</v>
      </c>
      <c r="C178" s="138">
        <v>2000000</v>
      </c>
      <c r="D178" s="104">
        <v>198525</v>
      </c>
      <c r="E178" s="140">
        <f>D178/C178*100</f>
        <v>9.92625</v>
      </c>
    </row>
    <row r="179" spans="1:5" ht="12" customHeight="1">
      <c r="A179" s="160"/>
      <c r="B179" s="160"/>
      <c r="C179" s="101"/>
      <c r="D179" s="101"/>
      <c r="E179" s="102"/>
    </row>
    <row r="180" spans="1:5" ht="25.5">
      <c r="A180" s="105" t="s">
        <v>121</v>
      </c>
      <c r="B180" s="168" t="s">
        <v>245</v>
      </c>
      <c r="C180" s="144">
        <f>C181+C196</f>
        <v>76000000</v>
      </c>
      <c r="D180" s="144">
        <f>D181+D196</f>
        <v>42769941</v>
      </c>
      <c r="E180" s="102">
        <f aca="true" t="shared" si="21" ref="E180:E198">D180/C180*100</f>
        <v>56.276238157894745</v>
      </c>
    </row>
    <row r="181" spans="1:5" s="169" customFormat="1" ht="12.75" customHeight="1" hidden="1">
      <c r="A181" s="106">
        <v>3</v>
      </c>
      <c r="B181" s="65" t="s">
        <v>61</v>
      </c>
      <c r="C181" s="47">
        <f>C182+C192</f>
        <v>75000000</v>
      </c>
      <c r="D181" s="47">
        <f>D182+D192</f>
        <v>42769941</v>
      </c>
      <c r="E181" s="102">
        <f t="shared" si="21"/>
        <v>57.026588000000004</v>
      </c>
    </row>
    <row r="182" spans="1:5" ht="12.75" customHeight="1">
      <c r="A182" s="106">
        <v>32</v>
      </c>
      <c r="B182" s="65" t="s">
        <v>163</v>
      </c>
      <c r="C182" s="47">
        <f>C183+C185+C189</f>
        <v>74980000</v>
      </c>
      <c r="D182" s="47">
        <f>D183+D185+D189</f>
        <v>42757859</v>
      </c>
      <c r="E182" s="102">
        <f t="shared" si="21"/>
        <v>57.025685516137635</v>
      </c>
    </row>
    <row r="183" spans="1:5" ht="12.75" customHeight="1">
      <c r="A183" s="106">
        <v>322</v>
      </c>
      <c r="B183" s="65" t="s">
        <v>70</v>
      </c>
      <c r="C183" s="47">
        <f>C184</f>
        <v>1100000</v>
      </c>
      <c r="D183" s="47">
        <f>D184</f>
        <v>1226307</v>
      </c>
      <c r="E183" s="102">
        <f t="shared" si="21"/>
        <v>111.48245454545453</v>
      </c>
    </row>
    <row r="184" spans="1:5" ht="12.75" customHeight="1">
      <c r="A184" s="160">
        <v>3221</v>
      </c>
      <c r="B184" s="160" t="s">
        <v>71</v>
      </c>
      <c r="C184" s="138">
        <v>1100000</v>
      </c>
      <c r="D184" s="104">
        <v>1226307</v>
      </c>
      <c r="E184" s="140">
        <f t="shared" si="21"/>
        <v>111.48245454545453</v>
      </c>
    </row>
    <row r="185" spans="1:5" ht="12.75" customHeight="1">
      <c r="A185" s="106">
        <v>323</v>
      </c>
      <c r="B185" s="65" t="s">
        <v>10</v>
      </c>
      <c r="C185" s="47">
        <f>SUM(C186:C188)</f>
        <v>73700000</v>
      </c>
      <c r="D185" s="47">
        <f>SUM(D186:D188)</f>
        <v>41474961</v>
      </c>
      <c r="E185" s="102">
        <f t="shared" si="21"/>
        <v>56.27538805970149</v>
      </c>
    </row>
    <row r="186" spans="1:5" ht="12.75" customHeight="1">
      <c r="A186" s="160">
        <v>3231</v>
      </c>
      <c r="B186" s="160" t="s">
        <v>74</v>
      </c>
      <c r="C186" s="138">
        <v>15000000</v>
      </c>
      <c r="D186" s="104">
        <v>4462460</v>
      </c>
      <c r="E186" s="141">
        <f t="shared" si="21"/>
        <v>29.749733333333335</v>
      </c>
    </row>
    <row r="187" spans="1:5" ht="12.75" customHeight="1">
      <c r="A187" s="160">
        <v>3237</v>
      </c>
      <c r="B187" s="160" t="s">
        <v>12</v>
      </c>
      <c r="C187" s="138">
        <v>58680000</v>
      </c>
      <c r="D187" s="104">
        <v>37012051</v>
      </c>
      <c r="E187" s="141">
        <f t="shared" si="21"/>
        <v>63.07438820722563</v>
      </c>
    </row>
    <row r="188" spans="1:5" ht="12.75" customHeight="1">
      <c r="A188" s="160">
        <v>3239</v>
      </c>
      <c r="B188" s="160" t="s">
        <v>78</v>
      </c>
      <c r="C188" s="138">
        <v>20000</v>
      </c>
      <c r="D188" s="104">
        <v>450</v>
      </c>
      <c r="E188" s="141">
        <f t="shared" si="21"/>
        <v>2.25</v>
      </c>
    </row>
    <row r="189" spans="1:5" ht="12.75" customHeight="1">
      <c r="A189" s="106">
        <v>329</v>
      </c>
      <c r="B189" s="65" t="s">
        <v>80</v>
      </c>
      <c r="C189" s="47">
        <f>C191+C190</f>
        <v>180000</v>
      </c>
      <c r="D189" s="47">
        <f>D191+D190</f>
        <v>56591</v>
      </c>
      <c r="E189" s="102">
        <f t="shared" si="21"/>
        <v>31.43944444444444</v>
      </c>
    </row>
    <row r="190" spans="1:5" ht="12.75" customHeight="1">
      <c r="A190" s="160">
        <v>3295</v>
      </c>
      <c r="B190" s="160" t="s">
        <v>176</v>
      </c>
      <c r="C190" s="138">
        <v>40000</v>
      </c>
      <c r="D190" s="104">
        <v>3790</v>
      </c>
      <c r="E190" s="140">
        <f t="shared" si="21"/>
        <v>9.475</v>
      </c>
    </row>
    <row r="191" spans="1:5" ht="12.75" customHeight="1">
      <c r="A191" s="160">
        <v>3299</v>
      </c>
      <c r="B191" s="160" t="s">
        <v>80</v>
      </c>
      <c r="C191" s="138">
        <v>140000</v>
      </c>
      <c r="D191" s="104">
        <v>52801</v>
      </c>
      <c r="E191" s="140">
        <f t="shared" si="21"/>
        <v>37.714999999999996</v>
      </c>
    </row>
    <row r="192" spans="1:5" ht="12.75" customHeight="1">
      <c r="A192" s="106">
        <v>34</v>
      </c>
      <c r="B192" s="65" t="s">
        <v>15</v>
      </c>
      <c r="C192" s="47">
        <f>C193</f>
        <v>20000</v>
      </c>
      <c r="D192" s="47">
        <f>D193</f>
        <v>12082</v>
      </c>
      <c r="E192" s="102">
        <f t="shared" si="21"/>
        <v>60.41</v>
      </c>
    </row>
    <row r="193" spans="1:5" ht="12.75" customHeight="1">
      <c r="A193" s="106">
        <v>343</v>
      </c>
      <c r="B193" s="65" t="s">
        <v>94</v>
      </c>
      <c r="C193" s="47">
        <f>SUM(C194:C195)</f>
        <v>20000</v>
      </c>
      <c r="D193" s="47">
        <f>SUM(D194:D195)</f>
        <v>12082</v>
      </c>
      <c r="E193" s="102">
        <f t="shared" si="21"/>
        <v>60.41</v>
      </c>
    </row>
    <row r="194" spans="1:5" ht="12.75" customHeight="1">
      <c r="A194" s="160">
        <v>3431</v>
      </c>
      <c r="B194" s="160" t="s">
        <v>95</v>
      </c>
      <c r="C194" s="138">
        <v>10000</v>
      </c>
      <c r="D194" s="104">
        <v>10387</v>
      </c>
      <c r="E194" s="140">
        <f t="shared" si="21"/>
        <v>103.86999999999999</v>
      </c>
    </row>
    <row r="195" spans="1:5" ht="12.75" customHeight="1">
      <c r="A195" s="160">
        <v>3433</v>
      </c>
      <c r="B195" s="13" t="s">
        <v>96</v>
      </c>
      <c r="C195" s="138">
        <v>10000</v>
      </c>
      <c r="D195" s="104">
        <v>1695</v>
      </c>
      <c r="E195" s="140">
        <f t="shared" si="21"/>
        <v>16.950000000000003</v>
      </c>
    </row>
    <row r="196" spans="1:5" ht="12.75" customHeight="1">
      <c r="A196" s="106">
        <v>36</v>
      </c>
      <c r="B196" s="106" t="s">
        <v>217</v>
      </c>
      <c r="C196" s="47">
        <f>C197</f>
        <v>1000000</v>
      </c>
      <c r="D196" s="47">
        <f>D197</f>
        <v>0</v>
      </c>
      <c r="E196" s="102">
        <f t="shared" si="21"/>
        <v>0</v>
      </c>
    </row>
    <row r="197" spans="1:5" ht="12.75" customHeight="1">
      <c r="A197" s="106">
        <v>363</v>
      </c>
      <c r="B197" s="106" t="s">
        <v>187</v>
      </c>
      <c r="C197" s="47">
        <f>C198</f>
        <v>1000000</v>
      </c>
      <c r="D197" s="47">
        <f>D198</f>
        <v>0</v>
      </c>
      <c r="E197" s="102">
        <f t="shared" si="21"/>
        <v>0</v>
      </c>
    </row>
    <row r="198" spans="1:5" ht="12.75" customHeight="1" hidden="1">
      <c r="A198" s="160">
        <v>3631</v>
      </c>
      <c r="B198" s="13" t="s">
        <v>222</v>
      </c>
      <c r="C198" s="138">
        <v>1000000</v>
      </c>
      <c r="D198" s="104">
        <v>0</v>
      </c>
      <c r="E198" s="140">
        <f t="shared" si="21"/>
        <v>0</v>
      </c>
    </row>
    <row r="199" spans="1:5" ht="12.75" customHeight="1">
      <c r="A199" s="160"/>
      <c r="B199" s="160"/>
      <c r="C199" s="101"/>
      <c r="D199" s="101"/>
      <c r="E199" s="102"/>
    </row>
    <row r="200" spans="1:5" ht="12.75">
      <c r="A200" s="106" t="s">
        <v>122</v>
      </c>
      <c r="B200" s="170" t="s">
        <v>230</v>
      </c>
      <c r="C200" s="47">
        <f>C201</f>
        <v>4000000</v>
      </c>
      <c r="D200" s="47">
        <f>D201</f>
        <v>2163956.25</v>
      </c>
      <c r="E200" s="102">
        <f aca="true" t="shared" si="22" ref="E200:E215">D200/C200*100</f>
        <v>54.09890625</v>
      </c>
    </row>
    <row r="201" spans="1:5" ht="12.75" customHeight="1">
      <c r="A201" s="106">
        <v>32</v>
      </c>
      <c r="B201" s="106" t="s">
        <v>2</v>
      </c>
      <c r="C201" s="47">
        <f>C202+C206+C213</f>
        <v>4000000</v>
      </c>
      <c r="D201" s="47">
        <f>D202+D206+D213</f>
        <v>2163956.25</v>
      </c>
      <c r="E201" s="102">
        <f t="shared" si="22"/>
        <v>54.09890625</v>
      </c>
    </row>
    <row r="202" spans="1:5" ht="12.75" customHeight="1">
      <c r="A202" s="106">
        <v>322</v>
      </c>
      <c r="B202" s="106" t="s">
        <v>70</v>
      </c>
      <c r="C202" s="47">
        <f>SUM(C203:C205)</f>
        <v>937000</v>
      </c>
      <c r="D202" s="47">
        <f>SUM(D203:D205)</f>
        <v>421223</v>
      </c>
      <c r="E202" s="102">
        <f t="shared" si="22"/>
        <v>44.95442902881537</v>
      </c>
    </row>
    <row r="203" spans="1:6" ht="12.75" customHeight="1">
      <c r="A203" s="103">
        <v>3222</v>
      </c>
      <c r="B203" s="160" t="s">
        <v>72</v>
      </c>
      <c r="C203" s="138">
        <v>387000</v>
      </c>
      <c r="D203" s="104">
        <v>139516</v>
      </c>
      <c r="E203" s="140">
        <f t="shared" si="22"/>
        <v>36.050645994832045</v>
      </c>
      <c r="F203" s="116"/>
    </row>
    <row r="204" spans="1:6" ht="12.75" customHeight="1">
      <c r="A204" s="103">
        <v>3223</v>
      </c>
      <c r="B204" s="160" t="s">
        <v>73</v>
      </c>
      <c r="C204" s="138">
        <v>500000</v>
      </c>
      <c r="D204" s="104">
        <v>281707</v>
      </c>
      <c r="E204" s="140">
        <f t="shared" si="22"/>
        <v>56.3414</v>
      </c>
      <c r="F204" s="116"/>
    </row>
    <row r="205" spans="1:6" ht="12.75" customHeight="1" hidden="1">
      <c r="A205" s="103">
        <v>3225</v>
      </c>
      <c r="B205" s="160" t="s">
        <v>130</v>
      </c>
      <c r="C205" s="138">
        <v>50000</v>
      </c>
      <c r="D205" s="104">
        <v>0</v>
      </c>
      <c r="E205" s="140">
        <f t="shared" si="22"/>
        <v>0</v>
      </c>
      <c r="F205" s="116"/>
    </row>
    <row r="206" spans="1:5" ht="12.75" customHeight="1">
      <c r="A206" s="106">
        <v>323</v>
      </c>
      <c r="B206" s="106" t="s">
        <v>10</v>
      </c>
      <c r="C206" s="47">
        <f>SUM(C207:C212)</f>
        <v>3040000</v>
      </c>
      <c r="D206" s="47">
        <f>SUM(D207:D212)</f>
        <v>1738369.25</v>
      </c>
      <c r="E206" s="102">
        <f t="shared" si="22"/>
        <v>57.18319901315789</v>
      </c>
    </row>
    <row r="207" spans="1:5" ht="12.75" customHeight="1">
      <c r="A207" s="103">
        <v>3231</v>
      </c>
      <c r="B207" s="160" t="s">
        <v>134</v>
      </c>
      <c r="C207" s="138">
        <v>80000</v>
      </c>
      <c r="D207" s="104">
        <v>28656</v>
      </c>
      <c r="E207" s="140">
        <f t="shared" si="22"/>
        <v>35.82</v>
      </c>
    </row>
    <row r="208" spans="1:5" ht="12.75" customHeight="1">
      <c r="A208" s="103">
        <v>3232</v>
      </c>
      <c r="B208" s="160" t="s">
        <v>136</v>
      </c>
      <c r="C208" s="138">
        <v>2100000</v>
      </c>
      <c r="D208" s="104">
        <v>1240066</v>
      </c>
      <c r="E208" s="140">
        <f t="shared" si="22"/>
        <v>59.050761904761906</v>
      </c>
    </row>
    <row r="209" spans="1:5" ht="12.75" customHeight="1">
      <c r="A209" s="103">
        <v>3234</v>
      </c>
      <c r="B209" s="160" t="s">
        <v>76</v>
      </c>
      <c r="C209" s="138">
        <v>75000</v>
      </c>
      <c r="D209" s="104">
        <v>67535</v>
      </c>
      <c r="E209" s="140">
        <f t="shared" si="22"/>
        <v>90.04666666666667</v>
      </c>
    </row>
    <row r="210" spans="1:5" ht="12.75" customHeight="1">
      <c r="A210" s="103">
        <v>3235</v>
      </c>
      <c r="B210" s="160" t="s">
        <v>77</v>
      </c>
      <c r="C210" s="138">
        <v>770000</v>
      </c>
      <c r="D210" s="104">
        <v>396293</v>
      </c>
      <c r="E210" s="140">
        <f t="shared" si="22"/>
        <v>51.466623376623374</v>
      </c>
    </row>
    <row r="211" spans="1:5" ht="12.75" customHeight="1">
      <c r="A211" s="160">
        <v>3237</v>
      </c>
      <c r="B211" s="160" t="s">
        <v>12</v>
      </c>
      <c r="C211" s="138">
        <v>5000</v>
      </c>
      <c r="D211" s="104">
        <v>5538</v>
      </c>
      <c r="E211" s="140">
        <f t="shared" si="22"/>
        <v>110.75999999999999</v>
      </c>
    </row>
    <row r="212" spans="1:5" ht="12.75" customHeight="1">
      <c r="A212" s="160">
        <v>3239</v>
      </c>
      <c r="B212" s="160" t="s">
        <v>78</v>
      </c>
      <c r="C212" s="138">
        <v>10000</v>
      </c>
      <c r="D212" s="104">
        <v>281.25</v>
      </c>
      <c r="E212" s="140">
        <f t="shared" si="22"/>
        <v>2.8125</v>
      </c>
    </row>
    <row r="213" spans="1:5" ht="12.75" customHeight="1">
      <c r="A213" s="106">
        <v>329</v>
      </c>
      <c r="B213" s="106" t="s">
        <v>80</v>
      </c>
      <c r="C213" s="47">
        <f>C215+C214</f>
        <v>23000</v>
      </c>
      <c r="D213" s="47">
        <f>D215+D214</f>
        <v>4364</v>
      </c>
      <c r="E213" s="102">
        <f t="shared" si="22"/>
        <v>18.97391304347826</v>
      </c>
    </row>
    <row r="214" spans="1:5" ht="12.75" customHeight="1">
      <c r="A214" s="160">
        <v>3295</v>
      </c>
      <c r="B214" s="160" t="s">
        <v>176</v>
      </c>
      <c r="C214" s="138">
        <v>8000</v>
      </c>
      <c r="D214" s="104">
        <v>3545</v>
      </c>
      <c r="E214" s="140">
        <f t="shared" si="22"/>
        <v>44.3125</v>
      </c>
    </row>
    <row r="215" spans="1:5" ht="12.75" customHeight="1">
      <c r="A215" s="160">
        <v>3299</v>
      </c>
      <c r="B215" s="160" t="s">
        <v>80</v>
      </c>
      <c r="C215" s="138">
        <v>15000</v>
      </c>
      <c r="D215" s="104">
        <v>819</v>
      </c>
      <c r="E215" s="140">
        <f t="shared" si="22"/>
        <v>5.46</v>
      </c>
    </row>
    <row r="216" spans="1:5" ht="12.75" customHeight="1">
      <c r="A216" s="103"/>
      <c r="B216" s="160"/>
      <c r="C216" s="101"/>
      <c r="D216" s="101"/>
      <c r="E216" s="102"/>
    </row>
    <row r="217" spans="1:5" ht="25.5">
      <c r="A217" s="105" t="s">
        <v>123</v>
      </c>
      <c r="B217" s="64" t="s">
        <v>231</v>
      </c>
      <c r="C217" s="47">
        <f>C218</f>
        <v>7000000</v>
      </c>
      <c r="D217" s="47">
        <f>D218</f>
        <v>2264655</v>
      </c>
      <c r="E217" s="102">
        <f aca="true" t="shared" si="23" ref="E217:E225">D217/C217*100</f>
        <v>32.35221428571429</v>
      </c>
    </row>
    <row r="218" spans="1:5" ht="12.75" hidden="1">
      <c r="A218" s="106">
        <v>3</v>
      </c>
      <c r="B218" s="65" t="s">
        <v>61</v>
      </c>
      <c r="C218" s="47">
        <f>C219</f>
        <v>7000000</v>
      </c>
      <c r="D218" s="47">
        <f>D219</f>
        <v>2264655</v>
      </c>
      <c r="E218" s="102">
        <f t="shared" si="23"/>
        <v>32.35221428571429</v>
      </c>
    </row>
    <row r="219" spans="1:5" ht="12.75">
      <c r="A219" s="106">
        <v>32</v>
      </c>
      <c r="B219" s="65" t="s">
        <v>2</v>
      </c>
      <c r="C219" s="47">
        <f>C220+C223</f>
        <v>7000000</v>
      </c>
      <c r="D219" s="47">
        <f>D220+D223</f>
        <v>2264655</v>
      </c>
      <c r="E219" s="102">
        <f t="shared" si="23"/>
        <v>32.35221428571429</v>
      </c>
    </row>
    <row r="220" spans="1:5" ht="12.75" customHeight="1">
      <c r="A220" s="106">
        <v>323</v>
      </c>
      <c r="B220" s="106" t="s">
        <v>10</v>
      </c>
      <c r="C220" s="47">
        <f>SUM(C221:C222)</f>
        <v>6950000</v>
      </c>
      <c r="D220" s="47">
        <f>SUM(D221:D222)</f>
        <v>2260627</v>
      </c>
      <c r="E220" s="102">
        <f t="shared" si="23"/>
        <v>32.527007194244604</v>
      </c>
    </row>
    <row r="221" spans="1:5" ht="12.75" customHeight="1">
      <c r="A221" s="160">
        <v>3237</v>
      </c>
      <c r="B221" s="160" t="s">
        <v>12</v>
      </c>
      <c r="C221" s="138">
        <v>1500000</v>
      </c>
      <c r="D221" s="104">
        <v>222032</v>
      </c>
      <c r="E221" s="140">
        <f t="shared" si="23"/>
        <v>14.802133333333334</v>
      </c>
    </row>
    <row r="222" spans="1:5" ht="12.75" customHeight="1">
      <c r="A222" s="160">
        <v>3239</v>
      </c>
      <c r="B222" s="160" t="s">
        <v>78</v>
      </c>
      <c r="C222" s="138">
        <v>5450000</v>
      </c>
      <c r="D222" s="104">
        <v>2038595</v>
      </c>
      <c r="E222" s="140">
        <f t="shared" si="23"/>
        <v>37.4054128440367</v>
      </c>
    </row>
    <row r="223" spans="1:5" ht="12.75" customHeight="1">
      <c r="A223" s="106">
        <v>329</v>
      </c>
      <c r="B223" s="106" t="s">
        <v>80</v>
      </c>
      <c r="C223" s="47">
        <f>C224+C225</f>
        <v>50000</v>
      </c>
      <c r="D223" s="47">
        <f>D224+D225</f>
        <v>4028</v>
      </c>
      <c r="E223" s="102">
        <f t="shared" si="23"/>
        <v>8.056000000000001</v>
      </c>
    </row>
    <row r="224" spans="1:5" ht="12.75" customHeight="1">
      <c r="A224" s="103">
        <v>3295</v>
      </c>
      <c r="B224" s="160" t="s">
        <v>176</v>
      </c>
      <c r="C224" s="138">
        <v>40000</v>
      </c>
      <c r="D224" s="104">
        <v>4028</v>
      </c>
      <c r="E224" s="140">
        <f>D224/C224*100</f>
        <v>10.07</v>
      </c>
    </row>
    <row r="225" spans="1:5" ht="12.75" customHeight="1" hidden="1">
      <c r="A225" s="103">
        <v>3299</v>
      </c>
      <c r="B225" s="160" t="s">
        <v>80</v>
      </c>
      <c r="C225" s="138">
        <v>10000</v>
      </c>
      <c r="D225" s="104">
        <v>0</v>
      </c>
      <c r="E225" s="140">
        <f t="shared" si="23"/>
        <v>0</v>
      </c>
    </row>
    <row r="226" spans="1:5" ht="12.75" customHeight="1">
      <c r="A226" s="103"/>
      <c r="B226" s="160"/>
      <c r="C226" s="100"/>
      <c r="D226" s="100"/>
      <c r="E226" s="102"/>
    </row>
    <row r="227" spans="1:5" ht="12.75" customHeight="1">
      <c r="A227" s="106" t="s">
        <v>137</v>
      </c>
      <c r="B227" s="65" t="s">
        <v>153</v>
      </c>
      <c r="C227" s="47">
        <f>C228</f>
        <v>4000000</v>
      </c>
      <c r="D227" s="47">
        <f>D228</f>
        <v>855214</v>
      </c>
      <c r="E227" s="102">
        <f aca="true" t="shared" si="24" ref="E227:E234">D227/C227*100</f>
        <v>21.38035</v>
      </c>
    </row>
    <row r="228" spans="1:5" ht="12.75" customHeight="1" hidden="1">
      <c r="A228" s="106">
        <v>3</v>
      </c>
      <c r="B228" s="65" t="s">
        <v>61</v>
      </c>
      <c r="C228" s="47">
        <f>C229+C232</f>
        <v>4000000</v>
      </c>
      <c r="D228" s="47">
        <f>D229+D232</f>
        <v>855214</v>
      </c>
      <c r="E228" s="102">
        <f t="shared" si="24"/>
        <v>21.38035</v>
      </c>
    </row>
    <row r="229" spans="1:5" ht="12.75" customHeight="1">
      <c r="A229" s="106">
        <v>32</v>
      </c>
      <c r="B229" s="65" t="s">
        <v>2</v>
      </c>
      <c r="C229" s="47">
        <f>C230</f>
        <v>3000000</v>
      </c>
      <c r="D229" s="47">
        <f>D230</f>
        <v>830535</v>
      </c>
      <c r="E229" s="102">
        <f t="shared" si="24"/>
        <v>27.6845</v>
      </c>
    </row>
    <row r="230" spans="1:5" ht="12.75" customHeight="1">
      <c r="A230" s="106">
        <v>329</v>
      </c>
      <c r="B230" s="65" t="s">
        <v>80</v>
      </c>
      <c r="C230" s="47">
        <f>C231</f>
        <v>3000000</v>
      </c>
      <c r="D230" s="47">
        <f>D231</f>
        <v>830535</v>
      </c>
      <c r="E230" s="102">
        <f t="shared" si="24"/>
        <v>27.6845</v>
      </c>
    </row>
    <row r="231" spans="1:5" ht="12.75" customHeight="1">
      <c r="A231" s="160">
        <v>3299</v>
      </c>
      <c r="B231" s="160" t="s">
        <v>80</v>
      </c>
      <c r="C231" s="138">
        <v>3000000</v>
      </c>
      <c r="D231" s="104">
        <v>830535</v>
      </c>
      <c r="E231" s="140">
        <f t="shared" si="24"/>
        <v>27.6845</v>
      </c>
    </row>
    <row r="232" spans="1:5" ht="12.75" customHeight="1">
      <c r="A232" s="106">
        <v>38</v>
      </c>
      <c r="B232" s="65" t="s">
        <v>85</v>
      </c>
      <c r="C232" s="47">
        <f>C233</f>
        <v>1000000</v>
      </c>
      <c r="D232" s="47">
        <f>D233</f>
        <v>24679</v>
      </c>
      <c r="E232" s="102">
        <f t="shared" si="24"/>
        <v>2.4678999999999998</v>
      </c>
    </row>
    <row r="233" spans="1:5" ht="12.75" customHeight="1">
      <c r="A233" s="106">
        <v>383</v>
      </c>
      <c r="B233" s="65" t="s">
        <v>162</v>
      </c>
      <c r="C233" s="47">
        <f>C234</f>
        <v>1000000</v>
      </c>
      <c r="D233" s="47">
        <f>D234</f>
        <v>24679</v>
      </c>
      <c r="E233" s="102">
        <f t="shared" si="24"/>
        <v>2.4678999999999998</v>
      </c>
    </row>
    <row r="234" spans="1:5" ht="12.75" customHeight="1">
      <c r="A234" s="160">
        <v>3831</v>
      </c>
      <c r="B234" s="160" t="s">
        <v>156</v>
      </c>
      <c r="C234" s="138">
        <v>1000000</v>
      </c>
      <c r="D234" s="104">
        <v>24679</v>
      </c>
      <c r="E234" s="140">
        <f t="shared" si="24"/>
        <v>2.4678999999999998</v>
      </c>
    </row>
    <row r="235" spans="1:5" ht="12.75" customHeight="1">
      <c r="A235" s="106"/>
      <c r="B235" s="65"/>
      <c r="C235" s="101"/>
      <c r="D235" s="101"/>
      <c r="E235" s="102"/>
    </row>
    <row r="236" spans="1:5" ht="12.75" customHeight="1">
      <c r="A236" s="91">
        <v>104</v>
      </c>
      <c r="B236" s="46" t="s">
        <v>138</v>
      </c>
      <c r="C236" s="92">
        <f>C238+C251+C256+C262+C272+C277+C290+C298+C303</f>
        <v>1591110000</v>
      </c>
      <c r="D236" s="92">
        <f>D238+D251+D256+D262+D272+D277+D290+D298+D303</f>
        <v>536335780</v>
      </c>
      <c r="E236" s="102">
        <f>D236/C236*100</f>
        <v>33.70827786890913</v>
      </c>
    </row>
    <row r="237" spans="1:5" s="28" customFormat="1" ht="12.75" customHeight="1">
      <c r="A237" s="163"/>
      <c r="B237" s="106"/>
      <c r="C237" s="101"/>
      <c r="D237" s="101"/>
      <c r="E237" s="102"/>
    </row>
    <row r="238" spans="1:5" ht="38.25">
      <c r="A238" s="105" t="s">
        <v>113</v>
      </c>
      <c r="B238" s="64" t="s">
        <v>232</v>
      </c>
      <c r="C238" s="47">
        <f>C240+C246+C243</f>
        <v>240000000</v>
      </c>
      <c r="D238" s="47">
        <f>D240+D246+D243</f>
        <v>81589385</v>
      </c>
      <c r="E238" s="102">
        <f aca="true" t="shared" si="25" ref="E238:E249">D238/C238*100</f>
        <v>33.99557708333333</v>
      </c>
    </row>
    <row r="239" spans="1:5" s="29" customFormat="1" ht="12.75" hidden="1">
      <c r="A239" s="106">
        <v>3</v>
      </c>
      <c r="B239" s="65" t="s">
        <v>61</v>
      </c>
      <c r="C239" s="101"/>
      <c r="D239" s="101"/>
      <c r="E239" s="102" t="e">
        <f t="shared" si="25"/>
        <v>#DIV/0!</v>
      </c>
    </row>
    <row r="240" spans="1:5" ht="15" customHeight="1">
      <c r="A240" s="106">
        <v>36</v>
      </c>
      <c r="B240" s="65" t="s">
        <v>164</v>
      </c>
      <c r="C240" s="47">
        <f>C241</f>
        <v>2000000</v>
      </c>
      <c r="D240" s="47">
        <f>D241</f>
        <v>437487</v>
      </c>
      <c r="E240" s="102">
        <f t="shared" si="25"/>
        <v>21.87435</v>
      </c>
    </row>
    <row r="241" spans="1:5" ht="12.75" customHeight="1">
      <c r="A241" s="106">
        <v>363</v>
      </c>
      <c r="B241" s="65" t="s">
        <v>187</v>
      </c>
      <c r="C241" s="47">
        <f>C242</f>
        <v>2000000</v>
      </c>
      <c r="D241" s="47">
        <f>D242</f>
        <v>437487</v>
      </c>
      <c r="E241" s="102">
        <f t="shared" si="25"/>
        <v>21.87435</v>
      </c>
    </row>
    <row r="242" spans="1:5" ht="12.75" customHeight="1">
      <c r="A242" s="171">
        <v>3632</v>
      </c>
      <c r="B242" s="160" t="s">
        <v>186</v>
      </c>
      <c r="C242" s="138">
        <v>2000000</v>
      </c>
      <c r="D242" s="145">
        <v>437487</v>
      </c>
      <c r="E242" s="141">
        <f t="shared" si="25"/>
        <v>21.87435</v>
      </c>
    </row>
    <row r="243" spans="1:5" ht="12.75" customHeight="1">
      <c r="A243" s="106">
        <v>38</v>
      </c>
      <c r="B243" s="65" t="s">
        <v>85</v>
      </c>
      <c r="C243" s="47">
        <f>C245</f>
        <v>2000000</v>
      </c>
      <c r="D243" s="47">
        <f>D245</f>
        <v>0</v>
      </c>
      <c r="E243" s="102">
        <f t="shared" si="25"/>
        <v>0</v>
      </c>
    </row>
    <row r="244" spans="1:5" ht="12.75" customHeight="1">
      <c r="A244" s="106">
        <v>386</v>
      </c>
      <c r="B244" s="65" t="s">
        <v>88</v>
      </c>
      <c r="C244" s="47">
        <f>C245</f>
        <v>2000000</v>
      </c>
      <c r="D244" s="47">
        <f>D245</f>
        <v>0</v>
      </c>
      <c r="E244" s="102">
        <f t="shared" si="25"/>
        <v>0</v>
      </c>
    </row>
    <row r="245" spans="1:5" ht="25.5" hidden="1">
      <c r="A245" s="172">
        <v>3861</v>
      </c>
      <c r="B245" s="108" t="s">
        <v>259</v>
      </c>
      <c r="C245" s="146">
        <v>2000000</v>
      </c>
      <c r="D245" s="147">
        <v>0</v>
      </c>
      <c r="E245" s="140">
        <f t="shared" si="25"/>
        <v>0</v>
      </c>
    </row>
    <row r="246" spans="1:5" ht="12.75" customHeight="1" hidden="1">
      <c r="A246" s="106">
        <v>4</v>
      </c>
      <c r="B246" s="65" t="s">
        <v>89</v>
      </c>
      <c r="C246" s="47">
        <f aca="true" t="shared" si="26" ref="C246:D248">C247</f>
        <v>236000000</v>
      </c>
      <c r="D246" s="47">
        <f t="shared" si="26"/>
        <v>81151898</v>
      </c>
      <c r="E246" s="102">
        <f t="shared" si="25"/>
        <v>34.38639745762712</v>
      </c>
    </row>
    <row r="247" spans="1:5" ht="12.75" customHeight="1">
      <c r="A247" s="106">
        <v>45</v>
      </c>
      <c r="B247" s="65" t="s">
        <v>34</v>
      </c>
      <c r="C247" s="47">
        <f t="shared" si="26"/>
        <v>236000000</v>
      </c>
      <c r="D247" s="47">
        <f t="shared" si="26"/>
        <v>81151898</v>
      </c>
      <c r="E247" s="102">
        <f t="shared" si="25"/>
        <v>34.38639745762712</v>
      </c>
    </row>
    <row r="248" spans="1:5" ht="12.75" customHeight="1">
      <c r="A248" s="106">
        <v>451</v>
      </c>
      <c r="B248" s="65" t="s">
        <v>165</v>
      </c>
      <c r="C248" s="47">
        <f t="shared" si="26"/>
        <v>236000000</v>
      </c>
      <c r="D248" s="47">
        <f t="shared" si="26"/>
        <v>81151898</v>
      </c>
      <c r="E248" s="102">
        <f t="shared" si="25"/>
        <v>34.38639745762712</v>
      </c>
    </row>
    <row r="249" spans="1:5" ht="12.75" customHeight="1">
      <c r="A249" s="103">
        <v>4511</v>
      </c>
      <c r="B249" s="160" t="s">
        <v>0</v>
      </c>
      <c r="C249" s="138">
        <v>236000000</v>
      </c>
      <c r="D249" s="104">
        <v>81151898</v>
      </c>
      <c r="E249" s="140">
        <f t="shared" si="25"/>
        <v>34.38639745762712</v>
      </c>
    </row>
    <row r="250" spans="1:5" ht="12.75" customHeight="1">
      <c r="A250" s="103"/>
      <c r="B250" s="160"/>
      <c r="C250" s="100"/>
      <c r="D250" s="100"/>
      <c r="E250" s="102"/>
    </row>
    <row r="251" spans="1:5" ht="12.75" customHeight="1">
      <c r="A251" s="106" t="s">
        <v>124</v>
      </c>
      <c r="B251" s="64" t="s">
        <v>226</v>
      </c>
      <c r="C251" s="47">
        <f aca="true" t="shared" si="27" ref="C251:D253">C252</f>
        <v>95000000</v>
      </c>
      <c r="D251" s="47">
        <f t="shared" si="27"/>
        <v>22800986</v>
      </c>
      <c r="E251" s="102">
        <f>D251/C251*100</f>
        <v>24.001037894736843</v>
      </c>
    </row>
    <row r="252" spans="1:5" ht="12.75" customHeight="1">
      <c r="A252" s="106">
        <v>38</v>
      </c>
      <c r="B252" s="26" t="s">
        <v>85</v>
      </c>
      <c r="C252" s="47">
        <f t="shared" si="27"/>
        <v>95000000</v>
      </c>
      <c r="D252" s="47">
        <f t="shared" si="27"/>
        <v>22800986</v>
      </c>
      <c r="E252" s="102">
        <f>D252/C252*100</f>
        <v>24.001037894736843</v>
      </c>
    </row>
    <row r="253" spans="1:5" ht="12.75" customHeight="1">
      <c r="A253" s="106">
        <v>386</v>
      </c>
      <c r="B253" s="26" t="s">
        <v>88</v>
      </c>
      <c r="C253" s="47">
        <f t="shared" si="27"/>
        <v>95000000</v>
      </c>
      <c r="D253" s="47">
        <f t="shared" si="27"/>
        <v>22800986</v>
      </c>
      <c r="E253" s="102">
        <f>D253/C253*100</f>
        <v>24.001037894736843</v>
      </c>
    </row>
    <row r="254" spans="1:5" ht="25.5">
      <c r="A254" s="173">
        <v>3861</v>
      </c>
      <c r="B254" s="108" t="s">
        <v>259</v>
      </c>
      <c r="C254" s="138">
        <v>95000000</v>
      </c>
      <c r="D254" s="145">
        <v>22800986</v>
      </c>
      <c r="E254" s="141">
        <f>D254/C254*100</f>
        <v>24.001037894736843</v>
      </c>
    </row>
    <row r="255" spans="1:5" ht="12.75" customHeight="1">
      <c r="A255" s="160"/>
      <c r="B255" s="160"/>
      <c r="C255" s="100"/>
      <c r="D255" s="100"/>
      <c r="E255" s="102"/>
    </row>
    <row r="256" spans="1:5" ht="25.5">
      <c r="A256" s="105" t="s">
        <v>125</v>
      </c>
      <c r="B256" s="64" t="s">
        <v>233</v>
      </c>
      <c r="C256" s="47">
        <f>C258</f>
        <v>95000000</v>
      </c>
      <c r="D256" s="47">
        <f>D258</f>
        <v>32305589</v>
      </c>
      <c r="E256" s="102">
        <f>D256/C256*100</f>
        <v>34.005883157894736</v>
      </c>
    </row>
    <row r="257" spans="1:5" ht="12.75" hidden="1">
      <c r="A257" s="106">
        <v>3</v>
      </c>
      <c r="B257" s="26" t="s">
        <v>61</v>
      </c>
      <c r="C257" s="100"/>
      <c r="D257" s="100"/>
      <c r="E257" s="102" t="e">
        <f>D257/C257*100</f>
        <v>#DIV/0!</v>
      </c>
    </row>
    <row r="258" spans="1:5" ht="12.75">
      <c r="A258" s="106">
        <v>38</v>
      </c>
      <c r="B258" s="26" t="s">
        <v>85</v>
      </c>
      <c r="C258" s="47">
        <f>C259</f>
        <v>95000000</v>
      </c>
      <c r="D258" s="47">
        <f>D259</f>
        <v>32305589</v>
      </c>
      <c r="E258" s="102">
        <f>D258/C258*100</f>
        <v>34.005883157894736</v>
      </c>
    </row>
    <row r="259" spans="1:5" ht="12.75">
      <c r="A259" s="106">
        <v>386</v>
      </c>
      <c r="B259" s="26" t="s">
        <v>166</v>
      </c>
      <c r="C259" s="47">
        <f>C260</f>
        <v>95000000</v>
      </c>
      <c r="D259" s="47">
        <f>D260</f>
        <v>32305589</v>
      </c>
      <c r="E259" s="102">
        <f>D259/C259*100</f>
        <v>34.005883157894736</v>
      </c>
    </row>
    <row r="260" spans="1:5" ht="25.5">
      <c r="A260" s="173">
        <v>3861</v>
      </c>
      <c r="B260" s="108" t="s">
        <v>259</v>
      </c>
      <c r="C260" s="138">
        <v>95000000</v>
      </c>
      <c r="D260" s="104">
        <v>32305589</v>
      </c>
      <c r="E260" s="140">
        <f>D260/C260*100</f>
        <v>34.005883157894736</v>
      </c>
    </row>
    <row r="261" spans="1:5" ht="12.75">
      <c r="A261" s="160"/>
      <c r="B261" s="160"/>
      <c r="C261" s="100"/>
      <c r="D261" s="100"/>
      <c r="E261" s="102"/>
    </row>
    <row r="262" spans="1:5" ht="12.75" customHeight="1">
      <c r="A262" s="105" t="s">
        <v>126</v>
      </c>
      <c r="B262" s="64" t="s">
        <v>234</v>
      </c>
      <c r="C262" s="47">
        <f>C263+C266</f>
        <v>181000000</v>
      </c>
      <c r="D262" s="47">
        <f>D263+D266</f>
        <v>131486816</v>
      </c>
      <c r="E262" s="102">
        <f aca="true" t="shared" si="28" ref="E262:E270">D262/C262*100</f>
        <v>72.6446497237569</v>
      </c>
    </row>
    <row r="263" spans="1:5" ht="12.75" customHeight="1">
      <c r="A263" s="106">
        <v>38</v>
      </c>
      <c r="B263" s="65" t="s">
        <v>166</v>
      </c>
      <c r="C263" s="47">
        <f>C264</f>
        <v>12000000</v>
      </c>
      <c r="D263" s="47">
        <f>D264</f>
        <v>5446620</v>
      </c>
      <c r="E263" s="102">
        <f t="shared" si="28"/>
        <v>45.3885</v>
      </c>
    </row>
    <row r="264" spans="1:5" ht="12.75" customHeight="1">
      <c r="A264" s="106">
        <v>386</v>
      </c>
      <c r="B264" s="65" t="s">
        <v>131</v>
      </c>
      <c r="C264" s="47">
        <f>C265</f>
        <v>12000000</v>
      </c>
      <c r="D264" s="47">
        <f>D265</f>
        <v>5446620</v>
      </c>
      <c r="E264" s="102">
        <f t="shared" si="28"/>
        <v>45.3885</v>
      </c>
    </row>
    <row r="265" spans="1:5" ht="25.5">
      <c r="A265" s="173">
        <v>3861</v>
      </c>
      <c r="B265" s="108" t="s">
        <v>259</v>
      </c>
      <c r="C265" s="138">
        <v>12000000</v>
      </c>
      <c r="D265" s="104">
        <v>5446620</v>
      </c>
      <c r="E265" s="140">
        <f t="shared" si="28"/>
        <v>45.3885</v>
      </c>
    </row>
    <row r="266" spans="1:5" ht="12.75">
      <c r="A266" s="106">
        <v>42</v>
      </c>
      <c r="B266" s="65" t="s">
        <v>19</v>
      </c>
      <c r="C266" s="47">
        <f>C267+C269</f>
        <v>169000000</v>
      </c>
      <c r="D266" s="47">
        <f>D267+D269</f>
        <v>126040196</v>
      </c>
      <c r="E266" s="102">
        <f t="shared" si="28"/>
        <v>74.5799976331361</v>
      </c>
    </row>
    <row r="267" spans="1:5" ht="12.75" customHeight="1">
      <c r="A267" s="106">
        <v>421</v>
      </c>
      <c r="B267" s="65" t="s">
        <v>20</v>
      </c>
      <c r="C267" s="47">
        <f>C268</f>
        <v>169000000</v>
      </c>
      <c r="D267" s="47">
        <f>D268</f>
        <v>126040196</v>
      </c>
      <c r="E267" s="102">
        <f t="shared" si="28"/>
        <v>74.5799976331361</v>
      </c>
    </row>
    <row r="268" spans="1:5" ht="12.75" customHeight="1">
      <c r="A268" s="103">
        <v>4214</v>
      </c>
      <c r="B268" s="160" t="s">
        <v>24</v>
      </c>
      <c r="C268" s="138">
        <v>169000000</v>
      </c>
      <c r="D268" s="104">
        <v>126040196</v>
      </c>
      <c r="E268" s="140">
        <f t="shared" si="28"/>
        <v>74.5799976331361</v>
      </c>
    </row>
    <row r="269" spans="1:5" ht="12.75" customHeight="1" hidden="1">
      <c r="A269" s="106">
        <v>423</v>
      </c>
      <c r="B269" s="65" t="s">
        <v>31</v>
      </c>
      <c r="C269" s="47">
        <f>C270</f>
        <v>0</v>
      </c>
      <c r="D269" s="47">
        <f>D270</f>
        <v>0</v>
      </c>
      <c r="E269" s="102" t="e">
        <f t="shared" si="28"/>
        <v>#DIV/0!</v>
      </c>
    </row>
    <row r="270" spans="1:5" ht="12.75" customHeight="1" hidden="1">
      <c r="A270" s="103">
        <v>4231</v>
      </c>
      <c r="B270" s="160" t="s">
        <v>32</v>
      </c>
      <c r="C270" s="104">
        <v>0</v>
      </c>
      <c r="D270" s="104">
        <v>0</v>
      </c>
      <c r="E270" s="102" t="e">
        <f t="shared" si="28"/>
        <v>#DIV/0!</v>
      </c>
    </row>
    <row r="271" spans="1:5" ht="12.75" customHeight="1">
      <c r="A271" s="160"/>
      <c r="B271" s="160"/>
      <c r="C271" s="110"/>
      <c r="D271" s="110"/>
      <c r="E271" s="102"/>
    </row>
    <row r="272" spans="1:5" ht="12.75" customHeight="1">
      <c r="A272" s="105" t="s">
        <v>127</v>
      </c>
      <c r="B272" s="65" t="s">
        <v>129</v>
      </c>
      <c r="C272" s="47">
        <f aca="true" t="shared" si="29" ref="C272:D274">C273</f>
        <v>17000000</v>
      </c>
      <c r="D272" s="47">
        <f t="shared" si="29"/>
        <v>3810680</v>
      </c>
      <c r="E272" s="102">
        <f>D272/C272*100</f>
        <v>22.415764705882353</v>
      </c>
    </row>
    <row r="273" spans="1:5" ht="12.75" customHeight="1">
      <c r="A273" s="106">
        <v>41</v>
      </c>
      <c r="B273" s="65" t="s">
        <v>246</v>
      </c>
      <c r="C273" s="47">
        <f t="shared" si="29"/>
        <v>17000000</v>
      </c>
      <c r="D273" s="47">
        <f t="shared" si="29"/>
        <v>3810680</v>
      </c>
      <c r="E273" s="102">
        <f>D273/C273*100</f>
        <v>22.415764705882353</v>
      </c>
    </row>
    <row r="274" spans="1:5" ht="12.75" customHeight="1">
      <c r="A274" s="106">
        <v>411</v>
      </c>
      <c r="B274" s="65" t="s">
        <v>90</v>
      </c>
      <c r="C274" s="47">
        <f t="shared" si="29"/>
        <v>17000000</v>
      </c>
      <c r="D274" s="47">
        <f t="shared" si="29"/>
        <v>3810680</v>
      </c>
      <c r="E274" s="102">
        <f>D274/C274*100</f>
        <v>22.415764705882353</v>
      </c>
    </row>
    <row r="275" spans="1:5" ht="12" customHeight="1">
      <c r="A275" s="160">
        <v>4111</v>
      </c>
      <c r="B275" s="160" t="s">
        <v>57</v>
      </c>
      <c r="C275" s="138">
        <v>17000000</v>
      </c>
      <c r="D275" s="104">
        <v>3810680</v>
      </c>
      <c r="E275" s="140">
        <f>D275/C275*100</f>
        <v>22.415764705882353</v>
      </c>
    </row>
    <row r="276" spans="1:5" ht="12.75">
      <c r="A276" s="160"/>
      <c r="B276" s="106"/>
      <c r="C276" s="110"/>
      <c r="D276" s="110"/>
      <c r="E276" s="102"/>
    </row>
    <row r="277" spans="1:5" ht="12.75">
      <c r="A277" s="106" t="s">
        <v>128</v>
      </c>
      <c r="B277" s="64" t="s">
        <v>235</v>
      </c>
      <c r="C277" s="47">
        <f>C278+C284+C281</f>
        <v>105600000</v>
      </c>
      <c r="D277" s="47">
        <f>D278+D284+D281</f>
        <v>42399459</v>
      </c>
      <c r="E277" s="102">
        <f aca="true" t="shared" si="30" ref="E277:E286">D277/C277*100</f>
        <v>40.151002840909086</v>
      </c>
    </row>
    <row r="278" spans="1:5" ht="12.75" customHeight="1">
      <c r="A278" s="106">
        <v>36</v>
      </c>
      <c r="B278" s="65" t="s">
        <v>164</v>
      </c>
      <c r="C278" s="47">
        <f>C279</f>
        <v>45600000</v>
      </c>
      <c r="D278" s="47">
        <f>D279</f>
        <v>10215641</v>
      </c>
      <c r="E278" s="102">
        <f t="shared" si="30"/>
        <v>22.40272149122807</v>
      </c>
    </row>
    <row r="279" spans="1:5" ht="12.75" customHeight="1">
      <c r="A279" s="106">
        <v>363</v>
      </c>
      <c r="B279" s="65" t="s">
        <v>187</v>
      </c>
      <c r="C279" s="47">
        <f>C280</f>
        <v>45600000</v>
      </c>
      <c r="D279" s="47">
        <f>D280</f>
        <v>10215641</v>
      </c>
      <c r="E279" s="102">
        <f t="shared" si="30"/>
        <v>22.40272149122807</v>
      </c>
    </row>
    <row r="280" spans="1:5" ht="12" customHeight="1">
      <c r="A280" s="160">
        <v>3632</v>
      </c>
      <c r="B280" s="160" t="s">
        <v>186</v>
      </c>
      <c r="C280" s="138">
        <v>45600000</v>
      </c>
      <c r="D280" s="145">
        <v>10215641</v>
      </c>
      <c r="E280" s="140">
        <f t="shared" si="30"/>
        <v>22.40272149122807</v>
      </c>
    </row>
    <row r="281" spans="1:5" ht="12.75" customHeight="1">
      <c r="A281" s="106">
        <v>41</v>
      </c>
      <c r="B281" s="65" t="s">
        <v>246</v>
      </c>
      <c r="C281" s="47">
        <f>C282</f>
        <v>700000</v>
      </c>
      <c r="D281" s="47">
        <f>D282</f>
        <v>0</v>
      </c>
      <c r="E281" s="102">
        <f>D281/C281*100</f>
        <v>0</v>
      </c>
    </row>
    <row r="282" spans="1:5" ht="12.75" customHeight="1">
      <c r="A282" s="106">
        <v>411</v>
      </c>
      <c r="B282" s="65" t="s">
        <v>247</v>
      </c>
      <c r="C282" s="47">
        <f>C283</f>
        <v>700000</v>
      </c>
      <c r="D282" s="47">
        <f>D283</f>
        <v>0</v>
      </c>
      <c r="E282" s="102">
        <f>D282/C282*100</f>
        <v>0</v>
      </c>
    </row>
    <row r="283" spans="1:5" ht="12.75" customHeight="1">
      <c r="A283" s="160">
        <v>4111</v>
      </c>
      <c r="B283" s="160" t="s">
        <v>57</v>
      </c>
      <c r="C283" s="138">
        <v>700000</v>
      </c>
      <c r="D283" s="104">
        <v>0</v>
      </c>
      <c r="E283" s="140">
        <f>D283/C283*100</f>
        <v>0</v>
      </c>
    </row>
    <row r="284" spans="1:5" ht="12.75" customHeight="1">
      <c r="A284" s="106">
        <v>42</v>
      </c>
      <c r="B284" s="65" t="s">
        <v>19</v>
      </c>
      <c r="C284" s="47">
        <f>C285+C287</f>
        <v>59300000</v>
      </c>
      <c r="D284" s="47">
        <f>D285+D287</f>
        <v>32183818</v>
      </c>
      <c r="E284" s="102">
        <f t="shared" si="30"/>
        <v>54.27288026981451</v>
      </c>
    </row>
    <row r="285" spans="1:5" ht="12.75" customHeight="1">
      <c r="A285" s="106">
        <v>421</v>
      </c>
      <c r="B285" s="65" t="s">
        <v>20</v>
      </c>
      <c r="C285" s="47">
        <f>C286</f>
        <v>59300000</v>
      </c>
      <c r="D285" s="47">
        <f>D286</f>
        <v>32183818</v>
      </c>
      <c r="E285" s="102">
        <f t="shared" si="30"/>
        <v>54.27288026981451</v>
      </c>
    </row>
    <row r="286" spans="1:5" ht="12.75" customHeight="1">
      <c r="A286" s="160">
        <v>4214</v>
      </c>
      <c r="B286" s="160" t="s">
        <v>24</v>
      </c>
      <c r="C286" s="138">
        <v>59300000</v>
      </c>
      <c r="D286" s="104">
        <v>32183818</v>
      </c>
      <c r="E286" s="140">
        <f t="shared" si="30"/>
        <v>54.27288026981451</v>
      </c>
    </row>
    <row r="287" spans="1:5" ht="12.75" customHeight="1" hidden="1">
      <c r="A287" s="106">
        <v>426</v>
      </c>
      <c r="B287" s="65" t="s">
        <v>148</v>
      </c>
      <c r="C287" s="47">
        <f>C288</f>
        <v>0</v>
      </c>
      <c r="D287" s="47">
        <f>D288</f>
        <v>0</v>
      </c>
      <c r="E287" s="109"/>
    </row>
    <row r="288" spans="1:5" ht="12.75" customHeight="1" hidden="1">
      <c r="A288" s="160">
        <v>4262</v>
      </c>
      <c r="B288" s="160" t="s">
        <v>147</v>
      </c>
      <c r="C288" s="104">
        <v>0</v>
      </c>
      <c r="D288" s="104">
        <v>0</v>
      </c>
      <c r="E288" s="109"/>
    </row>
    <row r="289" spans="1:5" ht="12.75" customHeight="1">
      <c r="A289" s="106"/>
      <c r="B289" s="174"/>
      <c r="C289" s="111"/>
      <c r="D289" s="111"/>
      <c r="E289" s="102"/>
    </row>
    <row r="290" spans="1:5" ht="12" customHeight="1">
      <c r="A290" s="106" t="s">
        <v>151</v>
      </c>
      <c r="B290" s="174" t="s">
        <v>215</v>
      </c>
      <c r="C290" s="148">
        <f>C291+C294</f>
        <v>456600000</v>
      </c>
      <c r="D290" s="148">
        <f>D291+D294</f>
        <v>112343220</v>
      </c>
      <c r="E290" s="102">
        <f>D290/C290*100</f>
        <v>24.604296977660972</v>
      </c>
    </row>
    <row r="291" spans="1:5" ht="12.75" customHeight="1">
      <c r="A291" s="106">
        <v>38</v>
      </c>
      <c r="B291" s="174" t="s">
        <v>85</v>
      </c>
      <c r="C291" s="148">
        <f>C292</f>
        <v>456600000</v>
      </c>
      <c r="D291" s="148">
        <f>D292</f>
        <v>112111970</v>
      </c>
      <c r="E291" s="102">
        <f>D291/C291*100</f>
        <v>24.553650897941306</v>
      </c>
    </row>
    <row r="292" spans="1:5" ht="12.75" customHeight="1">
      <c r="A292" s="106">
        <v>386</v>
      </c>
      <c r="B292" s="174" t="s">
        <v>166</v>
      </c>
      <c r="C292" s="148">
        <f>C293</f>
        <v>456600000</v>
      </c>
      <c r="D292" s="148">
        <f>D293</f>
        <v>112111970</v>
      </c>
      <c r="E292" s="102">
        <f>D292/C292*100</f>
        <v>24.553650897941306</v>
      </c>
    </row>
    <row r="293" spans="1:5" ht="25.5">
      <c r="A293" s="173">
        <v>3861</v>
      </c>
      <c r="B293" s="108" t="s">
        <v>259</v>
      </c>
      <c r="C293" s="138">
        <v>456600000</v>
      </c>
      <c r="D293" s="104">
        <v>112111970</v>
      </c>
      <c r="E293" s="140">
        <f>D293/C293*100</f>
        <v>24.553650897941306</v>
      </c>
    </row>
    <row r="294" spans="1:5" ht="12.75" customHeight="1">
      <c r="A294" s="106">
        <v>42</v>
      </c>
      <c r="B294" s="65" t="s">
        <v>19</v>
      </c>
      <c r="C294" s="47">
        <f>C295</f>
        <v>0</v>
      </c>
      <c r="D294" s="47">
        <f>D295</f>
        <v>231250</v>
      </c>
      <c r="E294" s="102">
        <v>0</v>
      </c>
    </row>
    <row r="295" spans="1:5" ht="12" customHeight="1">
      <c r="A295" s="106">
        <v>421</v>
      </c>
      <c r="B295" s="65" t="s">
        <v>20</v>
      </c>
      <c r="C295" s="47">
        <f>C296</f>
        <v>0</v>
      </c>
      <c r="D295" s="47">
        <f>D296</f>
        <v>231250</v>
      </c>
      <c r="E295" s="102">
        <v>0</v>
      </c>
    </row>
    <row r="296" spans="1:5" ht="12.75" customHeight="1">
      <c r="A296" s="160">
        <v>4214</v>
      </c>
      <c r="B296" s="160" t="s">
        <v>24</v>
      </c>
      <c r="C296" s="138">
        <v>0</v>
      </c>
      <c r="D296" s="104">
        <v>231250</v>
      </c>
      <c r="E296" s="140">
        <v>0</v>
      </c>
    </row>
    <row r="297" spans="1:5" ht="12.75" customHeight="1">
      <c r="A297" s="160"/>
      <c r="B297" s="160"/>
      <c r="C297" s="112"/>
      <c r="D297" s="112"/>
      <c r="E297" s="102"/>
    </row>
    <row r="298" spans="1:5" ht="12.75" customHeight="1">
      <c r="A298" s="106" t="s">
        <v>201</v>
      </c>
      <c r="B298" s="174" t="s">
        <v>172</v>
      </c>
      <c r="C298" s="148">
        <f aca="true" t="shared" si="31" ref="C298:D300">C299</f>
        <v>910000</v>
      </c>
      <c r="D298" s="148">
        <f t="shared" si="31"/>
        <v>624025</v>
      </c>
      <c r="E298" s="102">
        <f>D298/C298*100</f>
        <v>68.57417582417582</v>
      </c>
    </row>
    <row r="299" spans="1:5" ht="12.75" customHeight="1">
      <c r="A299" s="106">
        <v>42</v>
      </c>
      <c r="B299" s="174" t="s">
        <v>19</v>
      </c>
      <c r="C299" s="148">
        <f t="shared" si="31"/>
        <v>910000</v>
      </c>
      <c r="D299" s="148">
        <f t="shared" si="31"/>
        <v>624025</v>
      </c>
      <c r="E299" s="102">
        <f>D299/C299*100</f>
        <v>68.57417582417582</v>
      </c>
    </row>
    <row r="300" spans="1:5" ht="12" customHeight="1">
      <c r="A300" s="106">
        <v>421</v>
      </c>
      <c r="B300" s="174" t="s">
        <v>20</v>
      </c>
      <c r="C300" s="148">
        <f t="shared" si="31"/>
        <v>910000</v>
      </c>
      <c r="D300" s="148">
        <f t="shared" si="31"/>
        <v>624025</v>
      </c>
      <c r="E300" s="102">
        <f>D300/C300*100</f>
        <v>68.57417582417582</v>
      </c>
    </row>
    <row r="301" spans="1:5" ht="12.75">
      <c r="A301" s="160">
        <v>4214</v>
      </c>
      <c r="B301" s="160" t="s">
        <v>24</v>
      </c>
      <c r="C301" s="138">
        <v>910000</v>
      </c>
      <c r="D301" s="104">
        <v>624025</v>
      </c>
      <c r="E301" s="140">
        <f>D301/C301*100</f>
        <v>68.57417582417582</v>
      </c>
    </row>
    <row r="302" spans="1:5" ht="12.75" customHeight="1">
      <c r="A302" s="175"/>
      <c r="B302" s="176"/>
      <c r="E302" s="102"/>
    </row>
    <row r="303" spans="1:5" ht="26.25" customHeight="1">
      <c r="A303" s="105" t="s">
        <v>209</v>
      </c>
      <c r="B303" s="177" t="s">
        <v>208</v>
      </c>
      <c r="C303" s="148">
        <f aca="true" t="shared" si="32" ref="C303:D305">C304</f>
        <v>400000000</v>
      </c>
      <c r="D303" s="148">
        <f t="shared" si="32"/>
        <v>108975620</v>
      </c>
      <c r="E303" s="102">
        <f>D303/C303*100</f>
        <v>27.243905</v>
      </c>
    </row>
    <row r="304" spans="1:5" ht="12.75" customHeight="1">
      <c r="A304" s="106">
        <v>42</v>
      </c>
      <c r="B304" s="174" t="s">
        <v>18</v>
      </c>
      <c r="C304" s="148">
        <f t="shared" si="32"/>
        <v>400000000</v>
      </c>
      <c r="D304" s="148">
        <f t="shared" si="32"/>
        <v>108975620</v>
      </c>
      <c r="E304" s="102">
        <f>D304/C304*100</f>
        <v>27.243905</v>
      </c>
    </row>
    <row r="305" spans="1:5" ht="12.75">
      <c r="A305" s="106">
        <v>421</v>
      </c>
      <c r="B305" s="174" t="s">
        <v>20</v>
      </c>
      <c r="C305" s="148">
        <f t="shared" si="32"/>
        <v>400000000</v>
      </c>
      <c r="D305" s="148">
        <f t="shared" si="32"/>
        <v>108975620</v>
      </c>
      <c r="E305" s="102">
        <f>D305/C305*100</f>
        <v>27.243905</v>
      </c>
    </row>
    <row r="306" spans="1:5" ht="12.75">
      <c r="A306" s="68">
        <v>4214</v>
      </c>
      <c r="B306" s="25" t="s">
        <v>24</v>
      </c>
      <c r="C306" s="138">
        <v>400000000</v>
      </c>
      <c r="D306" s="104">
        <v>108975620</v>
      </c>
      <c r="E306" s="140">
        <f>D306/C306*100</f>
        <v>27.243905</v>
      </c>
    </row>
    <row r="307" spans="1:2" ht="15" customHeight="1">
      <c r="A307" s="178"/>
      <c r="B307" s="179"/>
    </row>
    <row r="308" spans="1:2" ht="12.75">
      <c r="A308" s="106"/>
      <c r="B308" s="180"/>
    </row>
    <row r="309" spans="1:2" ht="12">
      <c r="A309" s="181"/>
      <c r="B309" s="182"/>
    </row>
    <row r="311" spans="1:2" ht="12">
      <c r="A311" s="183"/>
      <c r="B311" s="184"/>
    </row>
    <row r="313" spans="1:2" ht="12">
      <c r="A313" s="178"/>
      <c r="B313" s="179"/>
    </row>
    <row r="315" spans="1:2" ht="12">
      <c r="A315" s="181"/>
      <c r="B315" s="182"/>
    </row>
    <row r="317" spans="1:2" ht="12">
      <c r="A317" s="181"/>
      <c r="B317" s="182"/>
    </row>
    <row r="319" spans="1:2" ht="12">
      <c r="A319" s="183"/>
      <c r="B319" s="184"/>
    </row>
    <row r="321" spans="1:2" ht="12">
      <c r="A321" s="178"/>
      <c r="B321" s="179"/>
    </row>
    <row r="322" spans="1:2" ht="12">
      <c r="A322" s="178"/>
      <c r="B322" s="179"/>
    </row>
    <row r="324" spans="1:2" ht="12">
      <c r="A324" s="181"/>
      <c r="B324" s="182"/>
    </row>
    <row r="326" spans="1:2" ht="12">
      <c r="A326" s="181"/>
      <c r="B326" s="182"/>
    </row>
    <row r="328" spans="1:2" ht="12">
      <c r="A328" s="181"/>
      <c r="B328" s="182"/>
    </row>
    <row r="330" spans="1:2" ht="12">
      <c r="A330" s="181"/>
      <c r="B330" s="182"/>
    </row>
    <row r="333" spans="1:2" ht="12">
      <c r="A333" s="185"/>
      <c r="B333" s="182"/>
    </row>
    <row r="335" spans="1:2" ht="12">
      <c r="A335" s="185"/>
      <c r="B335" s="182"/>
    </row>
    <row r="337" spans="1:2" ht="12">
      <c r="A337" s="185"/>
      <c r="B337" s="184"/>
    </row>
    <row r="338" spans="1:2" ht="12">
      <c r="A338" s="178"/>
      <c r="B338" s="179"/>
    </row>
    <row r="340" spans="1:2" ht="12">
      <c r="A340" s="181"/>
      <c r="B340" s="182"/>
    </row>
    <row r="342" spans="1:2" ht="12">
      <c r="A342" s="181"/>
      <c r="B342" s="182"/>
    </row>
    <row r="344" spans="1:2" ht="12">
      <c r="A344" s="181"/>
      <c r="B344" s="182"/>
    </row>
    <row r="347" spans="1:2" ht="12">
      <c r="A347" s="185"/>
      <c r="B347" s="182"/>
    </row>
    <row r="349" spans="1:2" ht="12">
      <c r="A349" s="185"/>
      <c r="B349" s="182"/>
    </row>
    <row r="351" spans="1:2" ht="12">
      <c r="A351" s="183"/>
      <c r="B351" s="184"/>
    </row>
    <row r="352" spans="1:2" ht="12">
      <c r="A352" s="178"/>
      <c r="B352" s="179"/>
    </row>
    <row r="354" spans="1:2" ht="12">
      <c r="A354" s="181"/>
      <c r="B354" s="182"/>
    </row>
    <row r="356" spans="1:2" ht="12">
      <c r="A356" s="181"/>
      <c r="B356" s="182"/>
    </row>
    <row r="358" spans="1:2" ht="12">
      <c r="A358" s="181"/>
      <c r="B358" s="182"/>
    </row>
    <row r="360" spans="1:2" ht="12">
      <c r="A360" s="185"/>
      <c r="B360" s="182"/>
    </row>
    <row r="362" spans="1:2" ht="12">
      <c r="A362" s="185"/>
      <c r="B362" s="184"/>
    </row>
    <row r="363" spans="1:2" ht="12">
      <c r="A363" s="178"/>
      <c r="B363" s="179"/>
    </row>
    <row r="365" spans="1:2" ht="12">
      <c r="A365" s="181"/>
      <c r="B365" s="182"/>
    </row>
    <row r="367" spans="1:2" ht="12">
      <c r="A367" s="181"/>
      <c r="B367" s="182"/>
    </row>
    <row r="369" spans="1:2" ht="12">
      <c r="A369" s="181"/>
      <c r="B369" s="182"/>
    </row>
    <row r="372" spans="1:2" ht="12">
      <c r="A372" s="185"/>
      <c r="B372" s="182"/>
    </row>
    <row r="374" spans="1:2" ht="12">
      <c r="A374" s="185"/>
      <c r="B374" s="182"/>
    </row>
    <row r="376" spans="1:2" ht="12">
      <c r="A376" s="185"/>
      <c r="B376" s="186"/>
    </row>
    <row r="377" spans="1:2" ht="12">
      <c r="A377" s="187"/>
      <c r="B377" s="179"/>
    </row>
    <row r="379" spans="1:2" ht="12">
      <c r="A379" s="181"/>
      <c r="B379" s="182"/>
    </row>
    <row r="381" spans="1:2" ht="12">
      <c r="A381" s="181"/>
      <c r="B381" s="182"/>
    </row>
    <row r="383" spans="1:2" ht="12">
      <c r="A383" s="181"/>
      <c r="B383" s="182"/>
    </row>
    <row r="386" spans="1:2" ht="12">
      <c r="A386" s="185"/>
      <c r="B386" s="182"/>
    </row>
    <row r="388" spans="1:2" ht="12">
      <c r="A388" s="185"/>
      <c r="B388" s="182"/>
    </row>
    <row r="390" spans="1:2" ht="12">
      <c r="A390" s="185"/>
      <c r="B390" s="184"/>
    </row>
    <row r="391" spans="1:2" ht="12">
      <c r="A391" s="178"/>
      <c r="B391" s="179"/>
    </row>
    <row r="393" spans="1:2" ht="12">
      <c r="A393" s="181"/>
      <c r="B393" s="182"/>
    </row>
    <row r="395" spans="1:2" ht="12">
      <c r="A395" s="185"/>
      <c r="B395" s="184"/>
    </row>
    <row r="396" spans="1:2" ht="12">
      <c r="A396" s="178"/>
      <c r="B396" s="179"/>
    </row>
    <row r="398" spans="1:2" ht="12">
      <c r="A398" s="181"/>
      <c r="B398" s="182"/>
    </row>
    <row r="400" spans="1:2" ht="12">
      <c r="A400" s="181"/>
      <c r="B400" s="182"/>
    </row>
    <row r="402" spans="1:2" ht="12">
      <c r="A402" s="181"/>
      <c r="B402" s="182"/>
    </row>
    <row r="405" spans="1:2" ht="12">
      <c r="A405" s="185"/>
      <c r="B405" s="182"/>
    </row>
    <row r="407" spans="1:2" ht="12">
      <c r="A407" s="185"/>
      <c r="B407" s="182"/>
    </row>
    <row r="409" spans="1:2" ht="12">
      <c r="A409" s="183"/>
      <c r="B409" s="184"/>
    </row>
    <row r="410" spans="1:2" ht="12">
      <c r="A410" s="178"/>
      <c r="B410" s="179"/>
    </row>
    <row r="412" spans="1:2" ht="12">
      <c r="A412" s="181"/>
      <c r="B412" s="182"/>
    </row>
    <row r="414" spans="1:2" ht="12">
      <c r="A414" s="181"/>
      <c r="B414" s="182"/>
    </row>
    <row r="416" spans="1:2" ht="12">
      <c r="A416" s="183"/>
      <c r="B416" s="184"/>
    </row>
    <row r="417" spans="1:2" ht="12">
      <c r="A417" s="178"/>
      <c r="B417" s="179"/>
    </row>
    <row r="419" spans="1:2" ht="12">
      <c r="A419" s="181"/>
      <c r="B419" s="182"/>
    </row>
    <row r="421" spans="1:2" ht="12">
      <c r="A421" s="181"/>
      <c r="B421" s="182"/>
    </row>
    <row r="423" spans="1:2" ht="12">
      <c r="A423" s="183"/>
      <c r="B423" s="184"/>
    </row>
    <row r="424" spans="1:2" ht="12">
      <c r="A424" s="178"/>
      <c r="B424" s="179"/>
    </row>
    <row r="425" spans="1:2" ht="12">
      <c r="A425" s="187"/>
      <c r="B425" s="179"/>
    </row>
    <row r="427" spans="1:2" ht="12">
      <c r="A427" s="181"/>
      <c r="B427" s="182"/>
    </row>
    <row r="429" spans="1:2" ht="12">
      <c r="A429" s="181"/>
      <c r="B429" s="182"/>
    </row>
    <row r="431" spans="1:2" ht="12">
      <c r="A431" s="183"/>
      <c r="B431" s="184"/>
    </row>
    <row r="432" spans="1:2" ht="12">
      <c r="A432" s="178"/>
      <c r="B432" s="179"/>
    </row>
    <row r="433" spans="1:2" ht="12">
      <c r="A433" s="178"/>
      <c r="B433" s="179"/>
    </row>
    <row r="434" spans="1:2" ht="12">
      <c r="A434" s="178"/>
      <c r="B434" s="179"/>
    </row>
    <row r="435" spans="1:2" ht="12">
      <c r="A435" s="178"/>
      <c r="B435" s="179"/>
    </row>
    <row r="436" spans="1:2" ht="12">
      <c r="A436" s="178"/>
      <c r="B436" s="179"/>
    </row>
    <row r="437" spans="1:2" ht="12">
      <c r="A437" s="178"/>
      <c r="B437" s="179"/>
    </row>
    <row r="438" spans="1:2" ht="12">
      <c r="A438" s="178"/>
      <c r="B438" s="179"/>
    </row>
    <row r="440" spans="1:2" ht="12">
      <c r="A440" s="181"/>
      <c r="B440" s="182"/>
    </row>
    <row r="442" spans="1:2" ht="12">
      <c r="A442" s="181"/>
      <c r="B442" s="182"/>
    </row>
    <row r="444" spans="1:2" ht="12">
      <c r="A444" s="183"/>
      <c r="B444" s="184"/>
    </row>
    <row r="445" spans="1:2" ht="12">
      <c r="A445" s="178"/>
      <c r="B445" s="179"/>
    </row>
    <row r="446" spans="1:2" ht="12">
      <c r="A446" s="178"/>
      <c r="B446" s="179"/>
    </row>
    <row r="448" spans="1:2" ht="12">
      <c r="A448" s="181"/>
      <c r="B448" s="182"/>
    </row>
    <row r="450" spans="1:2" ht="12">
      <c r="A450" s="181"/>
      <c r="B450" s="182"/>
    </row>
    <row r="452" spans="1:2" ht="12">
      <c r="A452" s="183"/>
      <c r="B452" s="184"/>
    </row>
    <row r="453" spans="1:2" ht="12">
      <c r="A453" s="178"/>
      <c r="B453" s="179"/>
    </row>
    <row r="454" spans="1:2" ht="12">
      <c r="A454" s="178"/>
      <c r="B454" s="179"/>
    </row>
    <row r="456" spans="1:2" ht="12">
      <c r="A456" s="181"/>
      <c r="B456" s="182"/>
    </row>
    <row r="458" spans="1:2" ht="12">
      <c r="A458" s="181"/>
      <c r="B458" s="182"/>
    </row>
    <row r="460" spans="1:2" ht="12">
      <c r="A460" s="183"/>
      <c r="B460" s="184"/>
    </row>
    <row r="461" spans="1:2" ht="12">
      <c r="A461" s="178"/>
      <c r="B461" s="179"/>
    </row>
    <row r="463" spans="1:2" ht="12">
      <c r="A463" s="181"/>
      <c r="B463" s="182"/>
    </row>
    <row r="465" spans="1:2" ht="12">
      <c r="A465" s="181"/>
      <c r="B465" s="182"/>
    </row>
    <row r="467" spans="1:2" ht="12">
      <c r="A467" s="183"/>
      <c r="B467" s="184"/>
    </row>
    <row r="468" spans="1:2" ht="12">
      <c r="A468" s="178"/>
      <c r="B468" s="179"/>
    </row>
    <row r="469" spans="1:2" ht="12">
      <c r="A469" s="178"/>
      <c r="B469" s="179"/>
    </row>
    <row r="471" spans="1:2" ht="12">
      <c r="A471" s="181"/>
      <c r="B471" s="182"/>
    </row>
    <row r="473" spans="1:2" ht="12">
      <c r="A473" s="181"/>
      <c r="B473" s="182"/>
    </row>
    <row r="475" spans="1:2" ht="12">
      <c r="A475" s="183"/>
      <c r="B475" s="184"/>
    </row>
    <row r="476" spans="1:2" ht="12">
      <c r="A476" s="178"/>
      <c r="B476" s="179"/>
    </row>
    <row r="478" spans="1:2" ht="12">
      <c r="A478" s="181"/>
      <c r="B478" s="182"/>
    </row>
    <row r="480" spans="1:2" ht="12">
      <c r="A480" s="181"/>
      <c r="B480" s="182"/>
    </row>
    <row r="482" spans="1:2" ht="12">
      <c r="A482" s="183"/>
      <c r="B482" s="184"/>
    </row>
    <row r="483" spans="1:2" ht="12">
      <c r="A483" s="178"/>
      <c r="B483" s="179"/>
    </row>
    <row r="484" spans="1:2" ht="12">
      <c r="A484" s="178"/>
      <c r="B484" s="179"/>
    </row>
    <row r="486" spans="1:2" ht="12">
      <c r="A486" s="181"/>
      <c r="B486" s="182"/>
    </row>
    <row r="488" spans="1:2" ht="12">
      <c r="A488" s="181"/>
      <c r="B488" s="182"/>
    </row>
    <row r="490" spans="1:2" ht="12">
      <c r="A490" s="183"/>
      <c r="B490" s="184"/>
    </row>
    <row r="491" spans="1:2" ht="12">
      <c r="A491" s="178"/>
      <c r="B491" s="179"/>
    </row>
    <row r="493" spans="1:2" ht="12">
      <c r="A493" s="181"/>
      <c r="B493" s="182"/>
    </row>
    <row r="495" spans="1:2" ht="12">
      <c r="A495" s="181"/>
      <c r="B495" s="182"/>
    </row>
    <row r="497" spans="1:2" ht="12">
      <c r="A497" s="183"/>
      <c r="B497" s="184"/>
    </row>
    <row r="498" spans="1:2" ht="12">
      <c r="A498" s="178"/>
      <c r="B498" s="179"/>
    </row>
    <row r="500" spans="1:2" ht="12">
      <c r="A500" s="181"/>
      <c r="B500" s="182"/>
    </row>
    <row r="502" spans="1:2" ht="12">
      <c r="A502" s="181"/>
      <c r="B502" s="182"/>
    </row>
    <row r="504" spans="1:2" ht="12">
      <c r="A504" s="183"/>
      <c r="B504" s="184"/>
    </row>
    <row r="505" spans="1:2" ht="12">
      <c r="A505" s="178"/>
      <c r="B505" s="179"/>
    </row>
    <row r="507" spans="1:2" ht="12">
      <c r="A507" s="181"/>
      <c r="B507" s="182"/>
    </row>
    <row r="509" spans="1:2" ht="12">
      <c r="A509" s="181"/>
      <c r="B509" s="182"/>
    </row>
    <row r="511" spans="1:2" ht="12">
      <c r="A511" s="183"/>
      <c r="B511" s="184"/>
    </row>
    <row r="512" spans="1:2" ht="12">
      <c r="A512" s="178"/>
      <c r="B512" s="179"/>
    </row>
    <row r="514" spans="1:2" ht="12">
      <c r="A514" s="181"/>
      <c r="B514" s="182"/>
    </row>
    <row r="516" spans="1:2" ht="12">
      <c r="A516" s="181"/>
      <c r="B516" s="182"/>
    </row>
    <row r="518" spans="1:2" ht="12">
      <c r="A518" s="183"/>
      <c r="B518" s="184"/>
    </row>
    <row r="519" spans="1:2" ht="12">
      <c r="A519" s="178"/>
      <c r="B519" s="179"/>
    </row>
    <row r="521" spans="1:2" ht="12">
      <c r="A521" s="181"/>
      <c r="B521" s="182"/>
    </row>
    <row r="523" spans="1:2" ht="12">
      <c r="A523" s="181"/>
      <c r="B523" s="182"/>
    </row>
    <row r="525" spans="1:2" ht="12">
      <c r="A525" s="183"/>
      <c r="B525" s="184"/>
    </row>
    <row r="526" spans="1:2" ht="12">
      <c r="A526" s="178"/>
      <c r="B526" s="179"/>
    </row>
    <row r="528" spans="1:2" ht="12">
      <c r="A528" s="181"/>
      <c r="B528" s="182"/>
    </row>
    <row r="530" spans="1:2" ht="12">
      <c r="A530" s="181"/>
      <c r="B530" s="182"/>
    </row>
    <row r="532" spans="1:2" ht="12">
      <c r="A532" s="183"/>
      <c r="B532" s="184"/>
    </row>
    <row r="533" spans="1:2" ht="12">
      <c r="A533" s="178"/>
      <c r="B533" s="179"/>
    </row>
    <row r="535" spans="1:2" ht="12">
      <c r="A535" s="181"/>
      <c r="B535" s="182"/>
    </row>
    <row r="537" spans="1:2" ht="12">
      <c r="A537" s="181"/>
      <c r="B537" s="182"/>
    </row>
    <row r="539" spans="1:2" ht="12">
      <c r="A539" s="183"/>
      <c r="B539" s="184"/>
    </row>
    <row r="540" spans="1:2" ht="12">
      <c r="A540" s="178"/>
      <c r="B540" s="179"/>
    </row>
    <row r="541" spans="1:2" ht="12">
      <c r="A541" s="178"/>
      <c r="B541" s="179"/>
    </row>
    <row r="542" spans="1:2" ht="12">
      <c r="A542" s="181"/>
      <c r="B542" s="182"/>
    </row>
    <row r="544" spans="1:2" ht="12">
      <c r="A544" s="181"/>
      <c r="B544" s="182"/>
    </row>
    <row r="546" spans="1:2" ht="12">
      <c r="A546" s="183"/>
      <c r="B546" s="184"/>
    </row>
    <row r="547" spans="1:2" ht="12">
      <c r="A547" s="178"/>
      <c r="B547" s="179"/>
    </row>
    <row r="548" spans="1:2" ht="12">
      <c r="A548" s="178"/>
      <c r="B548" s="179"/>
    </row>
    <row r="550" spans="1:2" ht="12">
      <c r="A550" s="181"/>
      <c r="B550" s="182"/>
    </row>
    <row r="552" spans="1:2" ht="12">
      <c r="A552" s="181"/>
      <c r="B552" s="182"/>
    </row>
    <row r="554" spans="1:2" ht="12">
      <c r="A554" s="183"/>
      <c r="B554" s="184"/>
    </row>
    <row r="555" spans="1:2" ht="12">
      <c r="A555" s="178"/>
      <c r="B555" s="179"/>
    </row>
    <row r="557" spans="1:2" ht="12">
      <c r="A557" s="181"/>
      <c r="B557" s="182"/>
    </row>
    <row r="559" spans="1:2" ht="12">
      <c r="A559" s="181"/>
      <c r="B559" s="182"/>
    </row>
    <row r="561" spans="1:2" ht="12">
      <c r="A561" s="183"/>
      <c r="B561" s="184"/>
    </row>
    <row r="562" spans="1:2" ht="12">
      <c r="A562" s="178"/>
      <c r="B562" s="179"/>
    </row>
    <row r="564" spans="1:2" ht="12">
      <c r="A564" s="181"/>
      <c r="B564" s="182"/>
    </row>
    <row r="566" spans="1:2" ht="12">
      <c r="A566" s="181"/>
      <c r="B566" s="182"/>
    </row>
    <row r="568" spans="1:2" ht="12">
      <c r="A568" s="183"/>
      <c r="B568" s="184"/>
    </row>
    <row r="569" spans="1:2" ht="12">
      <c r="A569" s="178"/>
      <c r="B569" s="179"/>
    </row>
    <row r="571" spans="1:2" ht="12">
      <c r="A571" s="181"/>
      <c r="B571" s="182"/>
    </row>
    <row r="573" spans="1:2" ht="12">
      <c r="A573" s="181"/>
      <c r="B573" s="182"/>
    </row>
    <row r="575" spans="1:2" ht="12">
      <c r="A575" s="183"/>
      <c r="B575" s="184"/>
    </row>
    <row r="576" spans="1:2" ht="12">
      <c r="A576" s="178"/>
      <c r="B576" s="179"/>
    </row>
    <row r="578" spans="1:2" ht="12">
      <c r="A578" s="181"/>
      <c r="B578" s="182"/>
    </row>
    <row r="580" spans="1:2" ht="12">
      <c r="A580" s="181"/>
      <c r="B580" s="182"/>
    </row>
    <row r="582" spans="1:2" ht="12">
      <c r="A582" s="183"/>
      <c r="B582" s="184"/>
    </row>
    <row r="583" spans="1:2" ht="12">
      <c r="A583" s="178"/>
      <c r="B583" s="179"/>
    </row>
    <row r="585" spans="1:2" ht="12">
      <c r="A585" s="181"/>
      <c r="B585" s="182"/>
    </row>
    <row r="587" spans="1:2" ht="12">
      <c r="A587" s="181"/>
      <c r="B587" s="182"/>
    </row>
    <row r="589" spans="1:2" ht="12">
      <c r="A589" s="183"/>
      <c r="B589" s="184"/>
    </row>
    <row r="590" spans="1:2" ht="12">
      <c r="A590" s="178"/>
      <c r="B590" s="179"/>
    </row>
    <row r="592" spans="1:2" ht="12">
      <c r="A592" s="181"/>
      <c r="B592" s="182"/>
    </row>
    <row r="594" spans="1:2" ht="12">
      <c r="A594" s="181"/>
      <c r="B594" s="182"/>
    </row>
    <row r="596" spans="1:2" ht="12">
      <c r="A596" s="183"/>
      <c r="B596" s="184"/>
    </row>
    <row r="597" spans="1:2" ht="12">
      <c r="A597" s="178"/>
      <c r="B597" s="179"/>
    </row>
    <row r="599" spans="1:2" ht="12">
      <c r="A599" s="181"/>
      <c r="B599" s="182"/>
    </row>
    <row r="601" spans="1:2" ht="12">
      <c r="A601" s="181"/>
      <c r="B601" s="182"/>
    </row>
    <row r="603" spans="1:2" ht="12">
      <c r="A603" s="183"/>
      <c r="B603" s="184"/>
    </row>
    <row r="604" spans="1:2" ht="12">
      <c r="A604" s="178"/>
      <c r="B604" s="179"/>
    </row>
    <row r="606" spans="1:2" ht="12">
      <c r="A606" s="181"/>
      <c r="B606" s="182"/>
    </row>
    <row r="608" spans="1:2" ht="12">
      <c r="A608" s="181"/>
      <c r="B608" s="182"/>
    </row>
    <row r="609" spans="1:2" ht="12">
      <c r="A609" s="181"/>
      <c r="B609" s="182"/>
    </row>
    <row r="610" spans="1:2" ht="12">
      <c r="A610" s="188"/>
      <c r="B610" s="186"/>
    </row>
    <row r="611" spans="1:2" ht="12">
      <c r="A611" s="178"/>
      <c r="B611" s="179"/>
    </row>
    <row r="613" spans="1:2" ht="12">
      <c r="A613" s="181"/>
      <c r="B613" s="188"/>
    </row>
    <row r="615" spans="1:2" ht="12">
      <c r="A615" s="181"/>
      <c r="B615" s="188"/>
    </row>
    <row r="617" spans="1:2" ht="12">
      <c r="A617" s="183"/>
      <c r="B617" s="184"/>
    </row>
    <row r="618" spans="1:2" ht="12">
      <c r="A618" s="178"/>
      <c r="B618" s="179"/>
    </row>
    <row r="620" spans="1:2" ht="12">
      <c r="A620" s="181"/>
      <c r="B620" s="182"/>
    </row>
    <row r="622" spans="1:2" ht="12">
      <c r="A622" s="181"/>
      <c r="B622" s="182"/>
    </row>
    <row r="624" spans="1:2" ht="12">
      <c r="A624" s="183"/>
      <c r="B624" s="184"/>
    </row>
    <row r="625" spans="1:2" ht="12">
      <c r="A625" s="178"/>
      <c r="B625" s="179"/>
    </row>
    <row r="627" spans="1:2" ht="12">
      <c r="A627" s="181"/>
      <c r="B627" s="182"/>
    </row>
    <row r="629" spans="1:2" ht="12">
      <c r="A629" s="181"/>
      <c r="B629" s="182"/>
    </row>
    <row r="631" spans="1:2" ht="12">
      <c r="A631" s="183"/>
      <c r="B631" s="184"/>
    </row>
    <row r="632" spans="1:2" ht="12">
      <c r="A632" s="178"/>
      <c r="B632" s="179"/>
    </row>
    <row r="634" spans="1:2" ht="12">
      <c r="A634" s="181"/>
      <c r="B634" s="182"/>
    </row>
    <row r="636" spans="1:2" ht="12">
      <c r="A636" s="181"/>
      <c r="B636" s="182"/>
    </row>
    <row r="638" spans="1:2" ht="12">
      <c r="A638" s="183"/>
      <c r="B638" s="184"/>
    </row>
    <row r="639" spans="1:2" ht="12">
      <c r="A639" s="178"/>
      <c r="B639" s="179"/>
    </row>
    <row r="641" spans="1:2" ht="12">
      <c r="A641" s="181"/>
      <c r="B641" s="182"/>
    </row>
    <row r="643" spans="1:2" ht="12">
      <c r="A643" s="181"/>
      <c r="B643" s="182"/>
    </row>
    <row r="645" spans="1:2" ht="12">
      <c r="A645" s="181"/>
      <c r="B645" s="182"/>
    </row>
    <row r="647" spans="1:2" ht="12">
      <c r="A647" s="181"/>
      <c r="B647" s="182"/>
    </row>
    <row r="650" spans="1:2" ht="12">
      <c r="A650" s="185"/>
      <c r="B650" s="182"/>
    </row>
    <row r="652" spans="1:2" ht="12">
      <c r="A652" s="185"/>
      <c r="B652" s="182"/>
    </row>
    <row r="654" spans="1:2" ht="12">
      <c r="A654" s="185"/>
      <c r="B654" s="184"/>
    </row>
    <row r="655" spans="1:2" ht="12">
      <c r="A655" s="178"/>
      <c r="B655" s="179"/>
    </row>
    <row r="657" spans="1:2" ht="12">
      <c r="A657" s="181"/>
      <c r="B657" s="182"/>
    </row>
    <row r="659" spans="1:2" ht="12">
      <c r="A659" s="185"/>
      <c r="B659" s="184"/>
    </row>
    <row r="660" spans="1:2" ht="12">
      <c r="A660" s="178"/>
      <c r="B660" s="179"/>
    </row>
    <row r="662" spans="1:2" ht="12">
      <c r="A662" s="181"/>
      <c r="B662" s="182"/>
    </row>
    <row r="664" spans="1:2" ht="12">
      <c r="A664" s="181"/>
      <c r="B664" s="182"/>
    </row>
    <row r="666" spans="1:2" ht="12">
      <c r="A666" s="181"/>
      <c r="B666" s="182"/>
    </row>
    <row r="669" spans="1:2" ht="12">
      <c r="A669" s="185"/>
      <c r="B669" s="182"/>
    </row>
    <row r="671" spans="1:2" ht="12">
      <c r="A671" s="189"/>
      <c r="B671" s="188"/>
    </row>
    <row r="673" spans="1:2" ht="12">
      <c r="A673" s="189"/>
      <c r="B673" s="186"/>
    </row>
    <row r="674" spans="1:2" ht="12">
      <c r="A674" s="187"/>
      <c r="B674" s="179"/>
    </row>
    <row r="675" spans="1:2" ht="12">
      <c r="A675" s="178"/>
      <c r="B675" s="179"/>
    </row>
    <row r="676" spans="1:2" ht="12">
      <c r="A676" s="181"/>
      <c r="B676" s="182"/>
    </row>
    <row r="677" spans="1:2" ht="12">
      <c r="A677" s="178"/>
      <c r="B677" s="179"/>
    </row>
    <row r="678" spans="1:2" ht="12">
      <c r="A678" s="189"/>
      <c r="B678" s="186"/>
    </row>
    <row r="679" spans="1:2" ht="12">
      <c r="A679" s="187"/>
      <c r="B679" s="187"/>
    </row>
    <row r="680" spans="1:2" ht="12">
      <c r="A680" s="187"/>
      <c r="B680" s="187"/>
    </row>
    <row r="681" spans="1:2" ht="12">
      <c r="A681" s="181"/>
      <c r="B681" s="182"/>
    </row>
    <row r="683" ht="12">
      <c r="A683" s="187"/>
    </row>
    <row r="684" ht="12">
      <c r="A684" s="188"/>
    </row>
    <row r="685" spans="1:2" ht="12">
      <c r="A685" s="19"/>
      <c r="B685" s="20"/>
    </row>
    <row r="686" ht="12">
      <c r="B686" s="17"/>
    </row>
    <row r="687" spans="1:2" ht="12">
      <c r="A687" s="181"/>
      <c r="B687" s="188"/>
    </row>
    <row r="688" ht="12">
      <c r="A688" s="187"/>
    </row>
    <row r="689" ht="12">
      <c r="A689" s="188"/>
    </row>
    <row r="690" spans="1:2" ht="12">
      <c r="A690" s="21"/>
      <c r="B690" s="17"/>
    </row>
    <row r="691" spans="1:2" ht="12">
      <c r="A691" s="21"/>
      <c r="B691" s="17"/>
    </row>
    <row r="692" spans="1:2" ht="12">
      <c r="A692" s="181"/>
      <c r="B692" s="188"/>
    </row>
    <row r="693" ht="12">
      <c r="A693" s="187"/>
    </row>
    <row r="694" ht="12">
      <c r="A694" s="188"/>
    </row>
    <row r="695" spans="1:2" ht="12">
      <c r="A695" s="21"/>
      <c r="B695" s="17"/>
    </row>
    <row r="696" spans="1:2" ht="12">
      <c r="A696" s="21"/>
      <c r="B696" s="17"/>
    </row>
    <row r="697" spans="1:2" ht="12">
      <c r="A697" s="181"/>
      <c r="B697" s="188"/>
    </row>
    <row r="698" ht="12">
      <c r="A698" s="187"/>
    </row>
    <row r="699" ht="12">
      <c r="A699" s="188"/>
    </row>
    <row r="700" spans="1:2" ht="12">
      <c r="A700" s="21"/>
      <c r="B700" s="17"/>
    </row>
    <row r="701" ht="12">
      <c r="A701" s="188"/>
    </row>
    <row r="702" spans="1:2" ht="12">
      <c r="A702" s="181"/>
      <c r="B702" s="188"/>
    </row>
    <row r="703" ht="12">
      <c r="A703" s="188"/>
    </row>
    <row r="704" ht="12">
      <c r="A704" s="188"/>
    </row>
    <row r="705" spans="1:2" ht="12">
      <c r="A705" s="21"/>
      <c r="B705" s="17"/>
    </row>
    <row r="706" ht="12">
      <c r="A706" s="188"/>
    </row>
    <row r="707" ht="12">
      <c r="A707" s="188"/>
    </row>
    <row r="708" spans="1:2" ht="12">
      <c r="A708" s="21"/>
      <c r="B708" s="17"/>
    </row>
    <row r="709" ht="12">
      <c r="A709" s="188"/>
    </row>
    <row r="710" ht="12">
      <c r="A710" s="188"/>
    </row>
    <row r="711" spans="1:2" ht="12">
      <c r="A711" s="21"/>
      <c r="B711" s="17"/>
    </row>
    <row r="712" spans="1:2" ht="12">
      <c r="A712" s="21"/>
      <c r="B712" s="17"/>
    </row>
    <row r="713" spans="1:2" ht="12">
      <c r="A713" s="21"/>
      <c r="B713" s="17"/>
    </row>
    <row r="714" ht="12">
      <c r="A714" s="188"/>
    </row>
    <row r="715" ht="12">
      <c r="A715" s="188"/>
    </row>
    <row r="716" spans="1:2" ht="12">
      <c r="A716" s="21"/>
      <c r="B716" s="18"/>
    </row>
    <row r="717" ht="12">
      <c r="A717" s="188"/>
    </row>
    <row r="718" ht="12">
      <c r="A718" s="188"/>
    </row>
    <row r="719" spans="1:2" ht="12">
      <c r="A719" s="21"/>
      <c r="B719" s="17"/>
    </row>
    <row r="720" ht="12">
      <c r="A720" s="188"/>
    </row>
    <row r="721" ht="12">
      <c r="A721" s="188"/>
    </row>
    <row r="722" spans="1:2" ht="12">
      <c r="A722" s="21"/>
      <c r="B722" s="17"/>
    </row>
    <row r="723" ht="12">
      <c r="A723" s="188"/>
    </row>
    <row r="724" ht="12">
      <c r="A724" s="188"/>
    </row>
    <row r="725" spans="1:2" ht="12">
      <c r="A725" s="21"/>
      <c r="B725" s="17"/>
    </row>
    <row r="726" ht="12">
      <c r="A726" s="188"/>
    </row>
    <row r="727" ht="12">
      <c r="A727" s="188"/>
    </row>
    <row r="728" spans="1:2" ht="12">
      <c r="A728" s="21"/>
      <c r="B728" s="17"/>
    </row>
    <row r="729" ht="12">
      <c r="A729" s="188"/>
    </row>
    <row r="730" ht="12">
      <c r="A730" s="188"/>
    </row>
    <row r="731" spans="1:2" ht="12">
      <c r="A731" s="21"/>
      <c r="B731" s="17"/>
    </row>
    <row r="732" ht="12">
      <c r="A732" s="188"/>
    </row>
    <row r="733" ht="12">
      <c r="A733" s="188"/>
    </row>
    <row r="734" spans="1:2" ht="12">
      <c r="A734" s="21"/>
      <c r="B734" s="17"/>
    </row>
    <row r="735" ht="12">
      <c r="A735" s="188"/>
    </row>
    <row r="736" ht="12">
      <c r="A736" s="188"/>
    </row>
    <row r="737" spans="1:2" ht="12">
      <c r="A737" s="21"/>
      <c r="B737" s="17"/>
    </row>
    <row r="738" ht="12">
      <c r="A738" s="188"/>
    </row>
    <row r="739" ht="12">
      <c r="A739" s="188"/>
    </row>
    <row r="740" spans="1:2" ht="12">
      <c r="A740" s="21"/>
      <c r="B740" s="17"/>
    </row>
    <row r="741" ht="12">
      <c r="A741" s="188"/>
    </row>
    <row r="742" ht="12">
      <c r="A742" s="188"/>
    </row>
    <row r="743" spans="1:2" ht="12">
      <c r="A743" s="21"/>
      <c r="B743" s="17"/>
    </row>
    <row r="744" ht="12">
      <c r="B744" s="17"/>
    </row>
    <row r="745" ht="12">
      <c r="A745" s="188"/>
    </row>
    <row r="746" spans="1:2" ht="12">
      <c r="A746" s="21"/>
      <c r="B746" s="17"/>
    </row>
    <row r="747" spans="1:2" ht="12">
      <c r="A747" s="21"/>
      <c r="B747" s="17"/>
    </row>
    <row r="748" ht="12">
      <c r="A748" s="188"/>
    </row>
    <row r="749" spans="1:2" ht="12">
      <c r="A749" s="21"/>
      <c r="B749" s="17"/>
    </row>
    <row r="750" spans="1:2" ht="12">
      <c r="A750" s="21"/>
      <c r="B750" s="17"/>
    </row>
    <row r="751" spans="1:2" ht="12">
      <c r="A751" s="181"/>
      <c r="B751" s="188"/>
    </row>
    <row r="752" spans="1:2" ht="12">
      <c r="A752" s="21"/>
      <c r="B752" s="17"/>
    </row>
    <row r="753" ht="12">
      <c r="A753" s="188"/>
    </row>
    <row r="754" spans="1:2" ht="12">
      <c r="A754" s="188"/>
      <c r="B754" s="188"/>
    </row>
    <row r="755" spans="1:2" ht="12">
      <c r="A755" s="188"/>
      <c r="B755" s="188"/>
    </row>
    <row r="756" ht="12">
      <c r="A756" s="188"/>
    </row>
    <row r="757" spans="1:2" ht="12">
      <c r="A757" s="21"/>
      <c r="B757" s="17"/>
    </row>
    <row r="758" spans="1:2" ht="12">
      <c r="A758" s="188"/>
      <c r="B758" s="188"/>
    </row>
    <row r="759" ht="12">
      <c r="A759" s="188"/>
    </row>
    <row r="760" spans="1:2" ht="12">
      <c r="A760" s="21"/>
      <c r="B760" s="17"/>
    </row>
    <row r="761" spans="1:2" ht="12">
      <c r="A761" s="188"/>
      <c r="B761" s="188"/>
    </row>
    <row r="762" ht="12">
      <c r="A762" s="188"/>
    </row>
    <row r="763" spans="1:2" ht="12">
      <c r="A763" s="21"/>
      <c r="B763" s="17"/>
    </row>
    <row r="764" spans="1:2" ht="12">
      <c r="A764" s="188"/>
      <c r="B764" s="188"/>
    </row>
    <row r="765" ht="12">
      <c r="A765" s="188"/>
    </row>
    <row r="766" spans="1:2" ht="12">
      <c r="A766" s="21"/>
      <c r="B766" s="17"/>
    </row>
    <row r="767" ht="12">
      <c r="A767" s="188"/>
    </row>
    <row r="768" ht="12">
      <c r="A768" s="188"/>
    </row>
    <row r="769" spans="1:2" ht="12">
      <c r="A769" s="21"/>
      <c r="B769" s="17"/>
    </row>
    <row r="770" ht="12">
      <c r="A770" s="188"/>
    </row>
    <row r="771" ht="12">
      <c r="A771" s="188"/>
    </row>
    <row r="772" spans="1:2" ht="12">
      <c r="A772" s="21"/>
      <c r="B772" s="17"/>
    </row>
    <row r="773" ht="12">
      <c r="A773" s="188"/>
    </row>
    <row r="774" spans="1:2" ht="12">
      <c r="A774" s="188"/>
      <c r="B774" s="21"/>
    </row>
    <row r="775" spans="1:2" ht="12">
      <c r="A775" s="21"/>
      <c r="B775" s="17"/>
    </row>
    <row r="776" spans="1:2" ht="12">
      <c r="A776" s="21"/>
      <c r="B776" s="17"/>
    </row>
    <row r="777" spans="1:2" ht="12">
      <c r="A777" s="21"/>
      <c r="B777" s="17"/>
    </row>
    <row r="778" ht="12">
      <c r="A778" s="188"/>
    </row>
    <row r="779" ht="12">
      <c r="A779" s="188"/>
    </row>
    <row r="780" spans="1:2" ht="12">
      <c r="A780" s="21"/>
      <c r="B780" s="17"/>
    </row>
    <row r="781" ht="12">
      <c r="A781" s="188"/>
    </row>
    <row r="782" ht="12">
      <c r="A782" s="188"/>
    </row>
    <row r="783" spans="1:2" ht="12">
      <c r="A783" s="21"/>
      <c r="B783" s="17"/>
    </row>
    <row r="784" spans="1:2" ht="12">
      <c r="A784" s="21"/>
      <c r="B784" s="17"/>
    </row>
    <row r="785" spans="1:2" ht="12">
      <c r="A785" s="21"/>
      <c r="B785" s="17"/>
    </row>
    <row r="786" spans="1:2" ht="12">
      <c r="A786" s="21"/>
      <c r="B786" s="17"/>
    </row>
    <row r="787" spans="1:2" ht="12">
      <c r="A787" s="21"/>
      <c r="B787" s="17"/>
    </row>
    <row r="788" spans="1:2" ht="12">
      <c r="A788" s="21"/>
      <c r="B788" s="17"/>
    </row>
    <row r="789" ht="12">
      <c r="A789" s="188"/>
    </row>
    <row r="790" spans="1:2" ht="12">
      <c r="A790" s="188"/>
      <c r="B790" s="17"/>
    </row>
    <row r="791" spans="1:2" ht="12">
      <c r="A791" s="186"/>
      <c r="B791" s="17"/>
    </row>
    <row r="792" spans="1:2" ht="12">
      <c r="A792" s="21"/>
      <c r="B792" s="17"/>
    </row>
    <row r="793" spans="1:2" ht="12">
      <c r="A793" s="21"/>
      <c r="B793" s="17"/>
    </row>
    <row r="794" spans="1:2" ht="12">
      <c r="A794" s="21"/>
      <c r="B794" s="17"/>
    </row>
    <row r="795" spans="1:2" ht="12">
      <c r="A795" s="21"/>
      <c r="B795" s="17"/>
    </row>
    <row r="796" spans="1:2" ht="12">
      <c r="A796" s="21"/>
      <c r="B796" s="17"/>
    </row>
    <row r="797" ht="12">
      <c r="A797" s="188"/>
    </row>
    <row r="798" ht="12">
      <c r="A798" s="188"/>
    </row>
    <row r="799" spans="1:2" ht="12">
      <c r="A799" s="21"/>
      <c r="B799" s="17"/>
    </row>
    <row r="800" ht="12">
      <c r="B800" s="17"/>
    </row>
    <row r="801" spans="1:2" ht="12">
      <c r="A801" s="188"/>
      <c r="B801" s="17"/>
    </row>
    <row r="802" spans="1:2" ht="12">
      <c r="A802" s="21"/>
      <c r="B802" s="17"/>
    </row>
    <row r="803" spans="1:2" ht="12">
      <c r="A803" s="21"/>
      <c r="B803" s="17"/>
    </row>
    <row r="804" spans="1:2" ht="12">
      <c r="A804" s="188"/>
      <c r="B804" s="17"/>
    </row>
    <row r="805" spans="1:2" ht="12">
      <c r="A805" s="21"/>
      <c r="B805" s="17"/>
    </row>
    <row r="806" ht="12">
      <c r="B806" s="17"/>
    </row>
    <row r="807" spans="1:2" ht="12">
      <c r="A807" s="183"/>
      <c r="B807" s="188"/>
    </row>
    <row r="808" ht="12">
      <c r="B808" s="17"/>
    </row>
    <row r="809" spans="1:2" ht="12">
      <c r="A809" s="188"/>
      <c r="B809" s="188"/>
    </row>
    <row r="810" ht="12">
      <c r="A810" s="188"/>
    </row>
    <row r="811" ht="12">
      <c r="A811" s="188"/>
    </row>
    <row r="812" spans="1:2" ht="12">
      <c r="A812" s="21"/>
      <c r="B812" s="17"/>
    </row>
    <row r="813" spans="1:2" ht="12">
      <c r="A813" s="21"/>
      <c r="B813" s="17"/>
    </row>
    <row r="814" ht="12">
      <c r="A814" s="188"/>
    </row>
    <row r="815" ht="12">
      <c r="A815" s="188"/>
    </row>
    <row r="816" spans="1:2" ht="12">
      <c r="A816" s="21"/>
      <c r="B816" s="17"/>
    </row>
    <row r="817" spans="1:2" ht="12">
      <c r="A817" s="21"/>
      <c r="B817" s="17"/>
    </row>
    <row r="818" spans="1:2" ht="12">
      <c r="A818" s="21"/>
      <c r="B818" s="17"/>
    </row>
    <row r="819" spans="1:2" ht="12">
      <c r="A819" s="21"/>
      <c r="B819" s="17"/>
    </row>
    <row r="820" spans="1:2" ht="12">
      <c r="A820" s="21"/>
      <c r="B820" s="17"/>
    </row>
    <row r="821" ht="12">
      <c r="A821" s="188"/>
    </row>
    <row r="822" ht="12">
      <c r="A822" s="188"/>
    </row>
    <row r="823" spans="1:2" ht="12">
      <c r="A823" s="21"/>
      <c r="B823" s="17"/>
    </row>
    <row r="824" spans="1:2" ht="12">
      <c r="A824" s="21"/>
      <c r="B824" s="17"/>
    </row>
    <row r="825" spans="1:2" ht="12">
      <c r="A825" s="21"/>
      <c r="B825" s="17"/>
    </row>
    <row r="826" spans="1:2" ht="12">
      <c r="A826" s="21"/>
      <c r="B826" s="17"/>
    </row>
    <row r="827" spans="1:2" ht="12">
      <c r="A827" s="21"/>
      <c r="B827" s="17"/>
    </row>
    <row r="828" spans="1:2" ht="12">
      <c r="A828" s="181"/>
      <c r="B828" s="188"/>
    </row>
    <row r="829" spans="1:2" ht="12">
      <c r="A829" s="21"/>
      <c r="B829" s="17"/>
    </row>
    <row r="830" spans="1:2" ht="12">
      <c r="A830" s="188"/>
      <c r="B830" s="188"/>
    </row>
    <row r="831" ht="12">
      <c r="A831" s="188"/>
    </row>
    <row r="832" ht="12">
      <c r="A832" s="188"/>
    </row>
    <row r="833" spans="1:2" ht="12">
      <c r="A833" s="21"/>
      <c r="B833" s="17"/>
    </row>
    <row r="834" spans="1:2" ht="12">
      <c r="A834" s="21"/>
      <c r="B834" s="17"/>
    </row>
    <row r="835" ht="12">
      <c r="A835" s="188"/>
    </row>
    <row r="836" spans="1:2" ht="12">
      <c r="A836" s="21"/>
      <c r="B836" s="17"/>
    </row>
    <row r="837" ht="12">
      <c r="A837" s="188"/>
    </row>
    <row r="838" ht="12">
      <c r="A838" s="188"/>
    </row>
    <row r="839" spans="1:2" ht="12">
      <c r="A839" s="21"/>
      <c r="B839" s="17"/>
    </row>
    <row r="840" spans="1:2" ht="12">
      <c r="A840" s="21"/>
      <c r="B840" s="17"/>
    </row>
    <row r="841" ht="12">
      <c r="A841" s="188"/>
    </row>
    <row r="842" ht="12">
      <c r="A842" s="188"/>
    </row>
    <row r="843" spans="1:2" ht="12">
      <c r="A843" s="21"/>
      <c r="B843" s="17"/>
    </row>
    <row r="844" ht="12">
      <c r="A844" s="187"/>
    </row>
    <row r="846" spans="1:2" ht="12">
      <c r="A846" s="181"/>
      <c r="B846" s="188"/>
    </row>
    <row r="848" spans="1:2" ht="12">
      <c r="A848" s="181"/>
      <c r="B848" s="182"/>
    </row>
    <row r="851" spans="1:2" ht="12">
      <c r="A851" s="185"/>
      <c r="B851" s="182"/>
    </row>
    <row r="853" spans="1:2" ht="12">
      <c r="A853" s="185"/>
      <c r="B853" s="182"/>
    </row>
    <row r="855" spans="1:2" ht="12">
      <c r="A855" s="183"/>
      <c r="B855" s="184"/>
    </row>
    <row r="856" spans="1:2" ht="12">
      <c r="A856" s="178"/>
      <c r="B856" s="179"/>
    </row>
    <row r="858" spans="1:2" ht="12">
      <c r="A858" s="181"/>
      <c r="B858" s="182"/>
    </row>
    <row r="860" spans="1:2" ht="12">
      <c r="A860" s="181"/>
      <c r="B860" s="182"/>
    </row>
    <row r="862" spans="1:2" ht="12">
      <c r="A862" s="183"/>
      <c r="B862" s="184"/>
    </row>
    <row r="863" spans="1:2" ht="12">
      <c r="A863" s="178"/>
      <c r="B863" s="179"/>
    </row>
    <row r="865" spans="1:2" ht="12">
      <c r="A865" s="181"/>
      <c r="B865" s="182"/>
    </row>
    <row r="867" spans="1:2" ht="12">
      <c r="A867" s="181"/>
      <c r="B867" s="182"/>
    </row>
    <row r="869" spans="1:2" ht="12">
      <c r="A869" s="183"/>
      <c r="B869" s="184"/>
    </row>
    <row r="870" spans="1:2" ht="12">
      <c r="A870" s="178"/>
      <c r="B870" s="179"/>
    </row>
    <row r="872" spans="1:2" ht="12">
      <c r="A872" s="181"/>
      <c r="B872" s="182"/>
    </row>
    <row r="874" spans="1:2" ht="12">
      <c r="A874" s="181"/>
      <c r="B874" s="182"/>
    </row>
    <row r="876" spans="1:2" ht="12">
      <c r="A876" s="183"/>
      <c r="B876" s="184"/>
    </row>
    <row r="877" spans="1:2" ht="12">
      <c r="A877" s="178"/>
      <c r="B877" s="179"/>
    </row>
    <row r="878" spans="1:2" ht="12">
      <c r="A878" s="178"/>
      <c r="B878" s="179"/>
    </row>
    <row r="879" spans="1:2" ht="12">
      <c r="A879" s="178"/>
      <c r="B879" s="179"/>
    </row>
    <row r="880" spans="1:2" ht="12">
      <c r="A880" s="178"/>
      <c r="B880" s="179"/>
    </row>
    <row r="881" spans="1:2" ht="12">
      <c r="A881" s="178"/>
      <c r="B881" s="179"/>
    </row>
    <row r="883" spans="1:2" ht="12">
      <c r="A883" s="181"/>
      <c r="B883" s="182"/>
    </row>
    <row r="885" spans="1:2" ht="12">
      <c r="A885" s="181"/>
      <c r="B885" s="182"/>
    </row>
    <row r="887" spans="1:2" ht="12">
      <c r="A887" s="183"/>
      <c r="B887" s="184"/>
    </row>
    <row r="888" spans="1:2" ht="12">
      <c r="A888" s="178"/>
      <c r="B888" s="179"/>
    </row>
    <row r="889" spans="1:2" ht="12">
      <c r="A889" s="178"/>
      <c r="B889" s="179"/>
    </row>
    <row r="891" spans="1:2" ht="12">
      <c r="A891" s="181"/>
      <c r="B891" s="182"/>
    </row>
    <row r="893" spans="1:2" ht="12">
      <c r="A893" s="181"/>
      <c r="B893" s="182"/>
    </row>
    <row r="895" spans="1:2" ht="12">
      <c r="A895" s="183"/>
      <c r="B895" s="184"/>
    </row>
    <row r="896" spans="1:2" ht="12">
      <c r="A896" s="178"/>
      <c r="B896" s="179"/>
    </row>
    <row r="897" spans="1:2" ht="12">
      <c r="A897" s="178"/>
      <c r="B897" s="179"/>
    </row>
    <row r="899" spans="1:2" ht="12">
      <c r="A899" s="181"/>
      <c r="B899" s="182"/>
    </row>
    <row r="901" spans="1:2" ht="12">
      <c r="A901" s="181"/>
      <c r="B901" s="182"/>
    </row>
    <row r="903" spans="1:2" ht="12">
      <c r="A903" s="183"/>
      <c r="B903" s="184"/>
    </row>
    <row r="904" spans="1:2" ht="12">
      <c r="A904" s="178"/>
      <c r="B904" s="179"/>
    </row>
    <row r="905" spans="1:2" ht="12">
      <c r="A905" s="178"/>
      <c r="B905" s="179"/>
    </row>
    <row r="906" spans="1:2" ht="12">
      <c r="A906" s="178"/>
      <c r="B906" s="179"/>
    </row>
    <row r="907" spans="1:2" ht="12">
      <c r="A907" s="178"/>
      <c r="B907" s="179"/>
    </row>
    <row r="908" spans="1:2" ht="12">
      <c r="A908" s="178"/>
      <c r="B908" s="179"/>
    </row>
    <row r="909" spans="1:2" ht="12">
      <c r="A909" s="178"/>
      <c r="B909" s="179"/>
    </row>
    <row r="910" spans="1:2" ht="12">
      <c r="A910" s="178"/>
      <c r="B910" s="179"/>
    </row>
    <row r="911" spans="1:2" ht="12">
      <c r="A911" s="178"/>
      <c r="B911" s="179"/>
    </row>
    <row r="912" spans="1:2" ht="12">
      <c r="A912" s="178"/>
      <c r="B912" s="179"/>
    </row>
    <row r="913" spans="1:2" ht="12">
      <c r="A913" s="178"/>
      <c r="B913" s="179"/>
    </row>
    <row r="915" spans="1:2" ht="12">
      <c r="A915" s="181"/>
      <c r="B915" s="182"/>
    </row>
    <row r="917" spans="1:2" ht="12">
      <c r="A917" s="181"/>
      <c r="B917" s="182"/>
    </row>
    <row r="919" spans="1:2" ht="12">
      <c r="A919" s="183"/>
      <c r="B919" s="184"/>
    </row>
    <row r="920" spans="1:2" ht="12">
      <c r="A920" s="178"/>
      <c r="B920" s="179"/>
    </row>
    <row r="921" spans="1:2" ht="12">
      <c r="A921" s="178"/>
      <c r="B921" s="179"/>
    </row>
    <row r="922" spans="1:2" ht="12">
      <c r="A922" s="178"/>
      <c r="B922" s="179"/>
    </row>
    <row r="923" spans="1:2" ht="12">
      <c r="A923" s="178"/>
      <c r="B923" s="179"/>
    </row>
    <row r="924" spans="1:2" ht="12">
      <c r="A924" s="178"/>
      <c r="B924" s="179"/>
    </row>
    <row r="925" spans="1:2" ht="12">
      <c r="A925" s="178"/>
      <c r="B925" s="179"/>
    </row>
    <row r="927" spans="1:2" ht="12">
      <c r="A927" s="181"/>
      <c r="B927" s="182"/>
    </row>
    <row r="929" spans="1:2" ht="12">
      <c r="A929" s="181"/>
      <c r="B929" s="182"/>
    </row>
    <row r="931" spans="1:2" ht="12">
      <c r="A931" s="183"/>
      <c r="B931" s="184"/>
    </row>
    <row r="932" spans="1:2" ht="12">
      <c r="A932" s="178"/>
      <c r="B932" s="179"/>
    </row>
    <row r="933" spans="1:2" ht="12">
      <c r="A933" s="178"/>
      <c r="B933" s="179"/>
    </row>
    <row r="934" spans="1:2" ht="12">
      <c r="A934" s="178"/>
      <c r="B934" s="179"/>
    </row>
    <row r="937" spans="1:2" ht="12">
      <c r="A937" s="181"/>
      <c r="B937" s="182"/>
    </row>
    <row r="939" spans="1:2" ht="12">
      <c r="A939" s="181"/>
      <c r="B939" s="182"/>
    </row>
    <row r="941" spans="1:2" ht="12">
      <c r="A941" s="183"/>
      <c r="B941" s="184"/>
    </row>
    <row r="942" spans="1:2" ht="12">
      <c r="A942" s="178"/>
      <c r="B942" s="179"/>
    </row>
    <row r="944" spans="1:2" ht="12">
      <c r="A944" s="181"/>
      <c r="B944" s="182"/>
    </row>
    <row r="946" spans="1:2" ht="12">
      <c r="A946" s="181"/>
      <c r="B946" s="182"/>
    </row>
    <row r="948" spans="1:2" ht="12">
      <c r="A948" s="183"/>
      <c r="B948" s="184"/>
    </row>
    <row r="949" spans="1:2" ht="12">
      <c r="A949" s="178"/>
      <c r="B949" s="179"/>
    </row>
    <row r="950" spans="1:2" ht="12">
      <c r="A950" s="178"/>
      <c r="B950" s="179"/>
    </row>
    <row r="952" spans="1:2" ht="12">
      <c r="A952" s="181"/>
      <c r="B952" s="182"/>
    </row>
    <row r="954" spans="1:2" ht="12">
      <c r="A954" s="181"/>
      <c r="B954" s="182"/>
    </row>
    <row r="956" spans="1:2" ht="12">
      <c r="A956" s="183"/>
      <c r="B956" s="184"/>
    </row>
    <row r="957" spans="1:2" ht="12">
      <c r="A957" s="178"/>
      <c r="B957" s="179"/>
    </row>
    <row r="958" spans="1:2" ht="12">
      <c r="A958" s="178"/>
      <c r="B958" s="179"/>
    </row>
    <row r="959" spans="1:2" ht="12">
      <c r="A959" s="178"/>
      <c r="B959" s="179"/>
    </row>
    <row r="960" spans="1:2" ht="12">
      <c r="A960" s="178"/>
      <c r="B960" s="179"/>
    </row>
    <row r="961" spans="1:2" ht="12">
      <c r="A961" s="178"/>
      <c r="B961" s="179"/>
    </row>
    <row r="962" spans="1:2" ht="12">
      <c r="A962" s="178"/>
      <c r="B962" s="179"/>
    </row>
    <row r="963" spans="1:2" ht="12">
      <c r="A963" s="178"/>
      <c r="B963" s="179"/>
    </row>
    <row r="964" spans="1:2" ht="12">
      <c r="A964" s="178"/>
      <c r="B964" s="179"/>
    </row>
    <row r="965" spans="1:2" ht="12">
      <c r="A965" s="178"/>
      <c r="B965" s="179"/>
    </row>
    <row r="966" spans="1:2" ht="12">
      <c r="A966" s="178"/>
      <c r="B966" s="179"/>
    </row>
    <row r="967" spans="1:2" ht="12">
      <c r="A967" s="178"/>
      <c r="B967" s="179"/>
    </row>
    <row r="970" spans="1:2" ht="12">
      <c r="A970" s="181"/>
      <c r="B970" s="182"/>
    </row>
    <row r="972" spans="1:2" ht="12">
      <c r="A972" s="181"/>
      <c r="B972" s="182"/>
    </row>
  </sheetData>
  <sheetProtection/>
  <mergeCells count="3">
    <mergeCell ref="A1:E1"/>
    <mergeCell ref="A3:B3"/>
    <mergeCell ref="A2:B2"/>
  </mergeCells>
  <printOptions horizontalCentered="1"/>
  <pageMargins left="0.1968503937007874" right="0.1968503937007874" top="0.4330708661417323" bottom="0.3937007874015748" header="0.31496062992125984" footer="0.31496062992125984"/>
  <pageSetup firstPageNumber="613" useFirstPageNumber="1" horizontalDpi="600" verticalDpi="600" orientation="portrait" paperSize="9" scale="85" r:id="rId1"/>
  <headerFooter alignWithMargins="0">
    <oddFooter>&amp;C&amp;P</oddFooter>
  </headerFooter>
  <colBreaks count="1" manualBreakCount="1">
    <brk id="5" max="3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Mladenka Karačić</dc:creator>
  <cp:keywords/>
  <dc:description/>
  <cp:lastModifiedBy>mfkor</cp:lastModifiedBy>
  <cp:lastPrinted>2015-09-07T12:30:29Z</cp:lastPrinted>
  <dcterms:created xsi:type="dcterms:W3CDTF">2001-11-29T15:00:47Z</dcterms:created>
  <dcterms:modified xsi:type="dcterms:W3CDTF">2015-09-07T12:30:34Z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2HV - Izvršenje finanancijskog plana za I-VI 2015..xls</vt:lpwstr>
  </property>
</Properties>
</file>